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codeName="EstaPastaDeTrabalho" defaultThemeVersion="124226"/>
  <mc:AlternateContent xmlns:mc="http://schemas.openxmlformats.org/markup-compatibility/2006">
    <mc:Choice Requires="x15">
      <x15ac:absPath xmlns:x15ac="http://schemas.microsoft.com/office/spreadsheetml/2010/11/ac" url="G:\Meu Drive\DEMANDAS\PIRAUBA\RP_2021_ Pavimentação  Bairro São Sebastião,  Centro, Piraubinha, Esplanada, etc\LICITAÇÃO\LOTE 01- JOÃO GROPPO, CENTRO\LOTE 01- B JOÃO GROPPO E CENTRO\"/>
    </mc:Choice>
  </mc:AlternateContent>
  <xr:revisionPtr revIDLastSave="0" documentId="13_ncr:1_{81C212E5-7B44-409C-AABB-F15F69EA9577}" xr6:coauthVersionLast="47" xr6:coauthVersionMax="47" xr10:uidLastSave="{00000000-0000-0000-0000-000000000000}"/>
  <bookViews>
    <workbookView xWindow="-108" yWindow="-108" windowWidth="23256" windowHeight="12576" xr2:uid="{00000000-000D-0000-FFFF-FFFF00000000}"/>
  </bookViews>
  <sheets>
    <sheet name="Planilha Não Desonerada" sheetId="13" r:id="rId1"/>
    <sheet name="Cronograma" sheetId="4" r:id="rId2"/>
  </sheets>
  <externalReferences>
    <externalReference r:id="rId3"/>
  </externalReferences>
  <definedNames>
    <definedName name="____sub1" localSheetId="0">#N/A</definedName>
    <definedName name="____sub1">#N/A</definedName>
    <definedName name="____sub2" localSheetId="0">#N/A</definedName>
    <definedName name="____sub2">#N/A</definedName>
    <definedName name="____sub3" localSheetId="0">#N/A</definedName>
    <definedName name="____sub3">#N/A</definedName>
    <definedName name="_Fill" localSheetId="0" hidden="1">#N/A</definedName>
    <definedName name="_Fill" hidden="1">#N/A</definedName>
    <definedName name="_xlnm._FilterDatabase" localSheetId="0" hidden="1">#N/A</definedName>
    <definedName name="_Key1" localSheetId="0" hidden="1">#N/A</definedName>
    <definedName name="_Key1" hidden="1">#N/A</definedName>
    <definedName name="_Key2" localSheetId="0" hidden="1">#N/A</definedName>
    <definedName name="_Key2" hidden="1">#N/A</definedName>
    <definedName name="_Order1" hidden="1">255</definedName>
    <definedName name="_Order2" hidden="1">255</definedName>
    <definedName name="_Sort" localSheetId="0" hidden="1">#N/A</definedName>
    <definedName name="_Sort" hidden="1">#N/A</definedName>
    <definedName name="_sub1" localSheetId="1">#N/A</definedName>
    <definedName name="_sub2" localSheetId="1">#N/A</definedName>
    <definedName name="_sub3" localSheetId="1">#N/A</definedName>
    <definedName name="a" localSheetId="1">#N/A</definedName>
    <definedName name="a" localSheetId="0">#N/A</definedName>
    <definedName name="a">#N/A</definedName>
    <definedName name="AA" localSheetId="1" hidden="1">{#N/A,#N/A,FALSE,"ALVENARIA";#N/A,#N/A,FALSE,"BLOCOS";#N/A,#N/A,FALSE,"CINTAS";#N/A,#N/A,FALSE,"CORTINA";#N/A,#N/A,FALSE,"LAJES";#N/A,#N/A,FALSE,"PILARES";#N/A,#N/A,FALSE,"VIGAS"}</definedName>
    <definedName name="AA" hidden="1">{#N/A,#N/A,FALSE,"ALVENARIA";#N/A,#N/A,FALSE,"BLOCOS";#N/A,#N/A,FALSE,"CINTAS";#N/A,#N/A,FALSE,"CORTINA";#N/A,#N/A,FALSE,"LAJES";#N/A,#N/A,FALSE,"PILARES";#N/A,#N/A,FALSE,"VIGAS"}</definedName>
    <definedName name="ABC">#N/A</definedName>
    <definedName name="ademir" hidden="1">{#N/A,#N/A,FALSE,"Cronograma";#N/A,#N/A,FALSE,"Cronogr. 2"}</definedName>
    <definedName name="AREA" localSheetId="1">#N/A</definedName>
    <definedName name="AREA" localSheetId="0">#N/A</definedName>
    <definedName name="AREA">#N/A</definedName>
    <definedName name="_xlnm.Print_Area" localSheetId="1">Cronograma!$A$1:$M$40</definedName>
    <definedName name="_xlnm.Print_Area" localSheetId="0">'Planilha Não Desonerada'!$A$1:$I$99</definedName>
    <definedName name="B" localSheetId="1">#N/A</definedName>
    <definedName name="B" localSheetId="0">#N/A</definedName>
    <definedName name="B">#N/A</definedName>
    <definedName name="BDI" localSheetId="1">#N/A</definedName>
    <definedName name="BDI" localSheetId="0">#N/A</definedName>
    <definedName name="BDI">#N/A</definedName>
    <definedName name="bosta" hidden="1">{#N/A,#N/A,FALSE,"Cronograma";#N/A,#N/A,FALSE,"Cronogr. 2"}</definedName>
    <definedName name="CA´L" hidden="1">{#N/A,#N/A,FALSE,"Cronograma";#N/A,#N/A,FALSE,"Cronogr. 2"}</definedName>
    <definedName name="CalculoFossa20" localSheetId="1" hidden="1">{#N/A,#N/A,FALSE,"ALVENARIA";#N/A,#N/A,FALSE,"BLOCOS";#N/A,#N/A,FALSE,"CINTAS";#N/A,#N/A,FALSE,"CORTINA";#N/A,#N/A,FALSE,"LAJES";#N/A,#N/A,FALSE,"PILARES";#N/A,#N/A,FALSE,"VIGAS"}</definedName>
    <definedName name="CalculoFossa20" hidden="1">{#N/A,#N/A,FALSE,"ALVENARIA";#N/A,#N/A,FALSE,"BLOCOS";#N/A,#N/A,FALSE,"CINTAS";#N/A,#N/A,FALSE,"CORTINA";#N/A,#N/A,FALSE,"LAJES";#N/A,#N/A,FALSE,"PILARES";#N/A,#N/A,FALSE,"VIGAS"}</definedName>
    <definedName name="Cedro1COMPLETO" localSheetId="1" hidden="1">{#N/A,#N/A,FALSE,"ALVENARIA";#N/A,#N/A,FALSE,"BLOCOS";#N/A,#N/A,FALSE,"CINTAS";#N/A,#N/A,FALSE,"CORTINA";#N/A,#N/A,FALSE,"LAJES";#N/A,#N/A,FALSE,"PILARES";#N/A,#N/A,FALSE,"VIGAS"}</definedName>
    <definedName name="Cedro1COMPLETO" hidden="1">{#N/A,#N/A,FALSE,"ALVENARIA";#N/A,#N/A,FALSE,"BLOCOS";#N/A,#N/A,FALSE,"CINTAS";#N/A,#N/A,FALSE,"CORTINA";#N/A,#N/A,FALSE,"LAJES";#N/A,#N/A,FALSE,"PILARES";#N/A,#N/A,FALSE,"VIGAS"}</definedName>
    <definedName name="ciclovia" localSheetId="1" hidden="1">{#N/A,#N/A,FALSE,"ALVENARIA";#N/A,#N/A,FALSE,"BLOCOS";#N/A,#N/A,FALSE,"CINTAS";#N/A,#N/A,FALSE,"CORTINA";#N/A,#N/A,FALSE,"LAJES";#N/A,#N/A,FALSE,"PILARES";#N/A,#N/A,FALSE,"VIGAS"}</definedName>
    <definedName name="ciclovia" hidden="1">{#N/A,#N/A,FALSE,"ALVENARIA";#N/A,#N/A,FALSE,"BLOCOS";#N/A,#N/A,FALSE,"CINTAS";#N/A,#N/A,FALSE,"CORTINA";#N/A,#N/A,FALSE,"LAJES";#N/A,#N/A,FALSE,"PILARES";#N/A,#N/A,FALSE,"VIGAS"}</definedName>
    <definedName name="ciclovia2" localSheetId="1" hidden="1">{#N/A,#N/A,FALSE,"ALVENARIA";#N/A,#N/A,FALSE,"BLOCOS";#N/A,#N/A,FALSE,"CINTAS";#N/A,#N/A,FALSE,"CORTINA";#N/A,#N/A,FALSE,"LAJES";#N/A,#N/A,FALSE,"PILARES";#N/A,#N/A,FALSE,"VIGAS"}</definedName>
    <definedName name="ciclovia2" hidden="1">{#N/A,#N/A,FALSE,"ALVENARIA";#N/A,#N/A,FALSE,"BLOCOS";#N/A,#N/A,FALSE,"CINTAS";#N/A,#N/A,FALSE,"CORTINA";#N/A,#N/A,FALSE,"LAJES";#N/A,#N/A,FALSE,"PILARES";#N/A,#N/A,FALSE,"VIGAS"}</definedName>
    <definedName name="ciclovia3" localSheetId="1" hidden="1">{#N/A,#N/A,FALSE,"ALVENARIA";#N/A,#N/A,FALSE,"BLOCOS";#N/A,#N/A,FALSE,"CINTAS";#N/A,#N/A,FALSE,"CORTINA";#N/A,#N/A,FALSE,"LAJES";#N/A,#N/A,FALSE,"PILARES";#N/A,#N/A,FALSE,"VIGAS"}</definedName>
    <definedName name="ciclovia3" hidden="1">{#N/A,#N/A,FALSE,"ALVENARIA";#N/A,#N/A,FALSE,"BLOCOS";#N/A,#N/A,FALSE,"CINTAS";#N/A,#N/A,FALSE,"CORTINA";#N/A,#N/A,FALSE,"LAJES";#N/A,#N/A,FALSE,"PILARES";#N/A,#N/A,FALSE,"VIGAS"}</definedName>
    <definedName name="ciclovia4" localSheetId="1" hidden="1">{#N/A,#N/A,FALSE,"ALVENARIA";#N/A,#N/A,FALSE,"BLOCOS";#N/A,#N/A,FALSE,"CINTAS";#N/A,#N/A,FALSE,"CORTINA";#N/A,#N/A,FALSE,"LAJES";#N/A,#N/A,FALSE,"PILARES";#N/A,#N/A,FALSE,"VIGAS"}</definedName>
    <definedName name="ciclovia4" hidden="1">{#N/A,#N/A,FALSE,"ALVENARIA";#N/A,#N/A,FALSE,"BLOCOS";#N/A,#N/A,FALSE,"CINTAS";#N/A,#N/A,FALSE,"CORTINA";#N/A,#N/A,FALSE,"LAJES";#N/A,#N/A,FALSE,"PILARES";#N/A,#N/A,FALSE,"VIGAS"}</definedName>
    <definedName name="ciclovia5" localSheetId="1" hidden="1">{#N/A,#N/A,FALSE,"ALVENARIA";#N/A,#N/A,FALSE,"BLOCOS";#N/A,#N/A,FALSE,"CINTAS";#N/A,#N/A,FALSE,"CORTINA";#N/A,#N/A,FALSE,"LAJES";#N/A,#N/A,FALSE,"PILARES";#N/A,#N/A,FALSE,"VIGAS"}</definedName>
    <definedName name="ciclovia5" hidden="1">{#N/A,#N/A,FALSE,"ALVENARIA";#N/A,#N/A,FALSE,"BLOCOS";#N/A,#N/A,FALSE,"CINTAS";#N/A,#N/A,FALSE,"CORTINA";#N/A,#N/A,FALSE,"LAJES";#N/A,#N/A,FALSE,"PILARES";#N/A,#N/A,FALSE,"VIGAS"}</definedName>
    <definedName name="ciclovia6" localSheetId="1" hidden="1">{#N/A,#N/A,FALSE,"ALVENARIA";#N/A,#N/A,FALSE,"BLOCOS";#N/A,#N/A,FALSE,"CINTAS";#N/A,#N/A,FALSE,"CORTINA";#N/A,#N/A,FALSE,"LAJES";#N/A,#N/A,FALSE,"PILARES";#N/A,#N/A,FALSE,"VIGAS"}</definedName>
    <definedName name="ciclovia6" hidden="1">{#N/A,#N/A,FALSE,"ALVENARIA";#N/A,#N/A,FALSE,"BLOCOS";#N/A,#N/A,FALSE,"CINTAS";#N/A,#N/A,FALSE,"CORTINA";#N/A,#N/A,FALSE,"LAJES";#N/A,#N/A,FALSE,"PILARES";#N/A,#N/A,FALSE,"VIGAS"}</definedName>
    <definedName name="ciclovia7" localSheetId="1" hidden="1">{#N/A,#N/A,FALSE,"ALVENARIA";#N/A,#N/A,FALSE,"BLOCOS";#N/A,#N/A,FALSE,"CINTAS";#N/A,#N/A,FALSE,"CORTINA";#N/A,#N/A,FALSE,"LAJES";#N/A,#N/A,FALSE,"PILARES";#N/A,#N/A,FALSE,"VIGAS"}</definedName>
    <definedName name="ciclovia7" hidden="1">{#N/A,#N/A,FALSE,"ALVENARIA";#N/A,#N/A,FALSE,"BLOCOS";#N/A,#N/A,FALSE,"CINTAS";#N/A,#N/A,FALSE,"CORTINA";#N/A,#N/A,FALSE,"LAJES";#N/A,#N/A,FALSE,"PILARES";#N/A,#N/A,FALSE,"VIGAS"}</definedName>
    <definedName name="ciclovia8" localSheetId="1" hidden="1">{#N/A,#N/A,FALSE,"ALVENARIA";#N/A,#N/A,FALSE,"BLOCOS";#N/A,#N/A,FALSE,"CINTAS";#N/A,#N/A,FALSE,"CORTINA";#N/A,#N/A,FALSE,"LAJES";#N/A,#N/A,FALSE,"PILARES";#N/A,#N/A,FALSE,"VIGAS"}</definedName>
    <definedName name="ciclovia8" hidden="1">{#N/A,#N/A,FALSE,"ALVENARIA";#N/A,#N/A,FALSE,"BLOCOS";#N/A,#N/A,FALSE,"CINTAS";#N/A,#N/A,FALSE,"CORTINA";#N/A,#N/A,FALSE,"LAJES";#N/A,#N/A,FALSE,"PILARES";#N/A,#N/A,FALSE,"VIGAS"}</definedName>
    <definedName name="concorrentes" hidden="1">{#N/A,#N/A,FALSE,"Cronograma";#N/A,#N/A,FALSE,"Cronogr. 2"}</definedName>
    <definedName name="cotação" localSheetId="1" hidden="1">{#N/A,#N/A,FALSE,"ALVENARIA";#N/A,#N/A,FALSE,"BLOCOS";#N/A,#N/A,FALSE,"CINTAS";#N/A,#N/A,FALSE,"CORTINA";#N/A,#N/A,FALSE,"LAJES";#N/A,#N/A,FALSE,"PILARES";#N/A,#N/A,FALSE,"VIGAS"}</definedName>
    <definedName name="cotação" hidden="1">{#N/A,#N/A,FALSE,"ALVENARIA";#N/A,#N/A,FALSE,"BLOCOS";#N/A,#N/A,FALSE,"CINTAS";#N/A,#N/A,FALSE,"CORTINA";#N/A,#N/A,FALSE,"LAJES";#N/A,#N/A,FALSE,"PILARES";#N/A,#N/A,FALSE,"VIGAS"}</definedName>
    <definedName name="ddd" localSheetId="1" hidden="1">{#N/A,#N/A,FALSE,"ALVENARIA";#N/A,#N/A,FALSE,"BLOCOS";#N/A,#N/A,FALSE,"CINTAS";#N/A,#N/A,FALSE,"CORTINA";#N/A,#N/A,FALSE,"LAJES";#N/A,#N/A,FALSE,"PILARES";#N/A,#N/A,FALSE,"VIGAS"}</definedName>
    <definedName name="ddd" hidden="1">{#N/A,#N/A,FALSE,"ALVENARIA";#N/A,#N/A,FALSE,"BLOCOS";#N/A,#N/A,FALSE,"CINTAS";#N/A,#N/A,FALSE,"CORTINA";#N/A,#N/A,FALSE,"LAJES";#N/A,#N/A,FALSE,"PILARES";#N/A,#N/A,FALSE,"VIGAS"}</definedName>
    <definedName name="DOLAR">[1]INSUMOS!$G$8</definedName>
    <definedName name="EMPRESAS">#N/A</definedName>
    <definedName name="Excel_BuiltIn_Print_Area_2" localSheetId="0">#N/A</definedName>
    <definedName name="Excel_BuiltIn_Print_Area_2">#N/A</definedName>
    <definedName name="Excel_BuiltIn_Print_Area_2_1" localSheetId="0">#N/A</definedName>
    <definedName name="Excel_BuiltIn_Print_Area_2_1">#N/A</definedName>
    <definedName name="Excel_BuiltIn_Print_Area_2_1_1" localSheetId="0">#N/A</definedName>
    <definedName name="Excel_BuiltIn_Print_Area_2_1_1">#N/A</definedName>
    <definedName name="Excel_BuiltIn_Print_Area_2_1_1_1" localSheetId="0">#N/A</definedName>
    <definedName name="Excel_BuiltIn_Print_Area_2_1_1_1">#N/A</definedName>
    <definedName name="Excel_BuiltIn_Print_Area_4" localSheetId="0">#N/A</definedName>
    <definedName name="Excel_BuiltIn_Print_Area_4">#N/A</definedName>
    <definedName name="Fossa20" localSheetId="1" hidden="1">{#N/A,#N/A,FALSE,"ALVENARIA";#N/A,#N/A,FALSE,"BLOCOS";#N/A,#N/A,FALSE,"CINTAS";#N/A,#N/A,FALSE,"CORTINA";#N/A,#N/A,FALSE,"LAJES";#N/A,#N/A,FALSE,"PILARES";#N/A,#N/A,FALSE,"VIGAS"}</definedName>
    <definedName name="Fossa20" hidden="1">{#N/A,#N/A,FALSE,"ALVENARIA";#N/A,#N/A,FALSE,"BLOCOS";#N/A,#N/A,FALSE,"CINTAS";#N/A,#N/A,FALSE,"CORTINA";#N/A,#N/A,FALSE,"LAJES";#N/A,#N/A,FALSE,"PILARES";#N/A,#N/A,FALSE,"VIGAS"}</definedName>
    <definedName name="fran" localSheetId="1" hidden="1">{#N/A,#N/A,FALSE,"ALVENARIA";#N/A,#N/A,FALSE,"BLOCOS";#N/A,#N/A,FALSE,"CINTAS";#N/A,#N/A,FALSE,"CORTINA";#N/A,#N/A,FALSE,"LAJES";#N/A,#N/A,FALSE,"PILARES";#N/A,#N/A,FALSE,"VIGAS"}</definedName>
    <definedName name="fran" hidden="1">{#N/A,#N/A,FALSE,"ALVENARIA";#N/A,#N/A,FALSE,"BLOCOS";#N/A,#N/A,FALSE,"CINTAS";#N/A,#N/A,FALSE,"CORTINA";#N/A,#N/A,FALSE,"LAJES";#N/A,#N/A,FALSE,"PILARES";#N/A,#N/A,FALSE,"VIGAS"}</definedName>
    <definedName name="INDICES">#N/A</definedName>
    <definedName name="mac" localSheetId="1" hidden="1">{#N/A,#N/A,FALSE,"ALVENARIA";#N/A,#N/A,FALSE,"BLOCOS";#N/A,#N/A,FALSE,"CINTAS";#N/A,#N/A,FALSE,"CORTINA";#N/A,#N/A,FALSE,"LAJES";#N/A,#N/A,FALSE,"PILARES";#N/A,#N/A,FALSE,"VIGAS"}</definedName>
    <definedName name="mac" hidden="1">{#N/A,#N/A,FALSE,"ALVENARIA";#N/A,#N/A,FALSE,"BLOCOS";#N/A,#N/A,FALSE,"CINTAS";#N/A,#N/A,FALSE,"CORTINA";#N/A,#N/A,FALSE,"LAJES";#N/A,#N/A,FALSE,"PILARES";#N/A,#N/A,FALSE,"VIGAS"}</definedName>
    <definedName name="MACAHDO" localSheetId="1" hidden="1">{#N/A,#N/A,FALSE,"ALVENARIA";#N/A,#N/A,FALSE,"BLOCOS";#N/A,#N/A,FALSE,"CINTAS";#N/A,#N/A,FALSE,"CORTINA";#N/A,#N/A,FALSE,"LAJES";#N/A,#N/A,FALSE,"PILARES";#N/A,#N/A,FALSE,"VIGAS"}</definedName>
    <definedName name="MACAHDO" hidden="1">{#N/A,#N/A,FALSE,"ALVENARIA";#N/A,#N/A,FALSE,"BLOCOS";#N/A,#N/A,FALSE,"CINTAS";#N/A,#N/A,FALSE,"CORTINA";#N/A,#N/A,FALSE,"LAJES";#N/A,#N/A,FALSE,"PILARES";#N/A,#N/A,FALSE,"VIGAS"}</definedName>
    <definedName name="MACHADO" localSheetId="1" hidden="1">{#N/A,#N/A,FALSE,"ALVENARIA";#N/A,#N/A,FALSE,"BLOCOS";#N/A,#N/A,FALSE,"CINTAS";#N/A,#N/A,FALSE,"CORTINA";#N/A,#N/A,FALSE,"LAJES";#N/A,#N/A,FALSE,"PILARES";#N/A,#N/A,FALSE,"VIGAS"}</definedName>
    <definedName name="MACHADO" hidden="1">{#N/A,#N/A,FALSE,"ALVENARIA";#N/A,#N/A,FALSE,"BLOCOS";#N/A,#N/A,FALSE,"CINTAS";#N/A,#N/A,FALSE,"CORTINA";#N/A,#N/A,FALSE,"LAJES";#N/A,#N/A,FALSE,"PILARES";#N/A,#N/A,FALSE,"VIGAS"}</definedName>
    <definedName name="noo" localSheetId="1" hidden="1">{#N/A,#N/A,FALSE,"ALVENARIA";#N/A,#N/A,FALSE,"BLOCOS";#N/A,#N/A,FALSE,"CINTAS";#N/A,#N/A,FALSE,"CORTINA";#N/A,#N/A,FALSE,"LAJES";#N/A,#N/A,FALSE,"PILARES";#N/A,#N/A,FALSE,"VIGAS"}</definedName>
    <definedName name="noo" hidden="1">{#N/A,#N/A,FALSE,"ALVENARIA";#N/A,#N/A,FALSE,"BLOCOS";#N/A,#N/A,FALSE,"CINTAS";#N/A,#N/A,FALSE,"CORTINA";#N/A,#N/A,FALSE,"LAJES";#N/A,#N/A,FALSE,"PILARES";#N/A,#N/A,FALSE,"VIGAS"}</definedName>
    <definedName name="obra" localSheetId="1">#N/A</definedName>
    <definedName name="obra" localSheetId="0">#N/A</definedName>
    <definedName name="obra">#N/A</definedName>
    <definedName name="obra1" localSheetId="1">#N/A</definedName>
    <definedName name="obra1" localSheetId="0">#N/A</definedName>
    <definedName name="obra1">#N/A</definedName>
    <definedName name="obra2" localSheetId="1">#N/A</definedName>
    <definedName name="obra2" localSheetId="0">#N/A</definedName>
    <definedName name="obra2">#N/A</definedName>
    <definedName name="obra3" localSheetId="1">#N/A</definedName>
    <definedName name="obra3" localSheetId="0">#N/A</definedName>
    <definedName name="obra3">#N/A</definedName>
    <definedName name="obra4" localSheetId="1">#N/A</definedName>
    <definedName name="obra4" localSheetId="0">#N/A</definedName>
    <definedName name="obra4">#N/A</definedName>
    <definedName name="obra5" localSheetId="1">#N/A</definedName>
    <definedName name="obra5" localSheetId="0">#N/A</definedName>
    <definedName name="obra5">#N/A</definedName>
    <definedName name="orcamento" localSheetId="1" hidden="1">{#N/A,#N/A,FALSE,"ALVENARIA";#N/A,#N/A,FALSE,"BLOCOS";#N/A,#N/A,FALSE,"CINTAS";#N/A,#N/A,FALSE,"CORTINA";#N/A,#N/A,FALSE,"LAJES";#N/A,#N/A,FALSE,"PILARES";#N/A,#N/A,FALSE,"VIGAS"}</definedName>
    <definedName name="orcamento" hidden="1">{#N/A,#N/A,FALSE,"ALVENARIA";#N/A,#N/A,FALSE,"BLOCOS";#N/A,#N/A,FALSE,"CINTAS";#N/A,#N/A,FALSE,"CORTINA";#N/A,#N/A,FALSE,"LAJES";#N/A,#N/A,FALSE,"PILARES";#N/A,#N/A,FALSE,"VIGAS"}</definedName>
    <definedName name="P.1" localSheetId="1">#N/A</definedName>
    <definedName name="P.1" localSheetId="0">#N/A</definedName>
    <definedName name="P.1">#N/A</definedName>
    <definedName name="P.10" localSheetId="1">#N/A</definedName>
    <definedName name="P.10" localSheetId="0">#N/A</definedName>
    <definedName name="P.10">#N/A</definedName>
    <definedName name="P.11" localSheetId="1">#N/A</definedName>
    <definedName name="P.11" localSheetId="0">#N/A</definedName>
    <definedName name="P.11">#N/A</definedName>
    <definedName name="P.12" localSheetId="1">#N/A</definedName>
    <definedName name="P.12" localSheetId="0">#N/A</definedName>
    <definedName name="P.12">#N/A</definedName>
    <definedName name="P.13" localSheetId="1">#N/A</definedName>
    <definedName name="P.13" localSheetId="0">#N/A</definedName>
    <definedName name="P.13">#N/A</definedName>
    <definedName name="P.14" localSheetId="1">#N/A</definedName>
    <definedName name="P.14" localSheetId="0">#N/A</definedName>
    <definedName name="P.14">#N/A</definedName>
    <definedName name="P.15" localSheetId="1">#N/A</definedName>
    <definedName name="P.15" localSheetId="0">#N/A</definedName>
    <definedName name="P.15">#N/A</definedName>
    <definedName name="P.2" localSheetId="1">#N/A</definedName>
    <definedName name="P.2" localSheetId="0">#N/A</definedName>
    <definedName name="P.2">#N/A</definedName>
    <definedName name="P.3" localSheetId="1">#N/A</definedName>
    <definedName name="P.3" localSheetId="0">#N/A</definedName>
    <definedName name="P.3">#N/A</definedName>
    <definedName name="P.4" localSheetId="1">#N/A</definedName>
    <definedName name="P.4" localSheetId="0">#N/A</definedName>
    <definedName name="P.4">#N/A</definedName>
    <definedName name="P.5" localSheetId="1">#N/A</definedName>
    <definedName name="P.5" localSheetId="0">#N/A</definedName>
    <definedName name="P.5">#N/A</definedName>
    <definedName name="P.6" localSheetId="1">#N/A</definedName>
    <definedName name="P.6" localSheetId="0">#N/A</definedName>
    <definedName name="P.6">#N/A</definedName>
    <definedName name="P.7" localSheetId="1">#N/A</definedName>
    <definedName name="P.7" localSheetId="0">#N/A</definedName>
    <definedName name="P.7">#N/A</definedName>
    <definedName name="P.8" localSheetId="1">#N/A</definedName>
    <definedName name="P.8" localSheetId="0">#N/A</definedName>
    <definedName name="P.8">#N/A</definedName>
    <definedName name="P.9" localSheetId="1">#N/A</definedName>
    <definedName name="P.9" localSheetId="0">#N/A</definedName>
    <definedName name="P.9">#N/A</definedName>
    <definedName name="Pedreiro_de_acabamento">[1]INSUMOS!$B$11</definedName>
    <definedName name="Popular" hidden="1">{#N/A,#N/A,FALSE,"Cronograma";#N/A,#N/A,FALSE,"Cronogr. 2"}</definedName>
    <definedName name="PP1.1" localSheetId="1">#N/A</definedName>
    <definedName name="PP1.1" localSheetId="0">#N/A</definedName>
    <definedName name="PP1.1">#N/A</definedName>
    <definedName name="PP1.10" localSheetId="1">#N/A</definedName>
    <definedName name="PP1.10" localSheetId="0">#N/A</definedName>
    <definedName name="PP1.10">#N/A</definedName>
    <definedName name="PP1.11" localSheetId="1">#N/A</definedName>
    <definedName name="PP1.11" localSheetId="0">#N/A</definedName>
    <definedName name="PP1.11">#N/A</definedName>
    <definedName name="PP1.12" localSheetId="1">#N/A</definedName>
    <definedName name="PP1.12" localSheetId="0">#N/A</definedName>
    <definedName name="PP1.12">#N/A</definedName>
    <definedName name="PP1.13" localSheetId="1">#N/A</definedName>
    <definedName name="PP1.13" localSheetId="0">#N/A</definedName>
    <definedName name="PP1.13">#N/A</definedName>
    <definedName name="PP1.14" localSheetId="1">#N/A</definedName>
    <definedName name="PP1.14" localSheetId="0">#N/A</definedName>
    <definedName name="PP1.14">#N/A</definedName>
    <definedName name="PP1.15" localSheetId="1">#N/A</definedName>
    <definedName name="PP1.15" localSheetId="0">#N/A</definedName>
    <definedName name="PP1.15">#N/A</definedName>
    <definedName name="PP1.2" localSheetId="1">#N/A</definedName>
    <definedName name="PP1.2" localSheetId="0">#N/A</definedName>
    <definedName name="PP1.2">#N/A</definedName>
    <definedName name="PP1.3" localSheetId="1">#N/A</definedName>
    <definedName name="PP1.3" localSheetId="0">#N/A</definedName>
    <definedName name="PP1.3">#N/A</definedName>
    <definedName name="PP1.4" localSheetId="1">#N/A</definedName>
    <definedName name="PP1.4" localSheetId="0">#N/A</definedName>
    <definedName name="PP1.4">#N/A</definedName>
    <definedName name="PP1.5" localSheetId="1">#N/A</definedName>
    <definedName name="PP1.5" localSheetId="0">#N/A</definedName>
    <definedName name="PP1.5">#N/A</definedName>
    <definedName name="PP1.6" localSheetId="1">#N/A</definedName>
    <definedName name="PP1.6" localSheetId="0">#N/A</definedName>
    <definedName name="PP1.6">#N/A</definedName>
    <definedName name="PP1.7" localSheetId="1">#N/A</definedName>
    <definedName name="PP1.7" localSheetId="0">#N/A</definedName>
    <definedName name="PP1.7">#N/A</definedName>
    <definedName name="PP1.8" localSheetId="1">#N/A</definedName>
    <definedName name="PP1.8" localSheetId="0">#N/A</definedName>
    <definedName name="PP1.8">#N/A</definedName>
    <definedName name="PP1.9" localSheetId="1">#N/A</definedName>
    <definedName name="PP1.9" localSheetId="0">#N/A</definedName>
    <definedName name="PP1.9">#N/A</definedName>
    <definedName name="rio" hidden="1">{#N/A,#N/A,FALSE,"Cronograma";#N/A,#N/A,FALSE,"Cronogr. 2"}</definedName>
    <definedName name="ss" hidden="1">{#N/A,#N/A,FALSE,"Cronograma";#N/A,#N/A,FALSE,"Cronogr. 2"}</definedName>
    <definedName name="T.1" localSheetId="1">#N/A</definedName>
    <definedName name="T.1" localSheetId="0">#N/A</definedName>
    <definedName name="T.1">#N/A</definedName>
    <definedName name="T.10" localSheetId="1">#N/A</definedName>
    <definedName name="T.10" localSheetId="0">#N/A</definedName>
    <definedName name="T.10">#N/A</definedName>
    <definedName name="T.11" localSheetId="1">#N/A</definedName>
    <definedName name="T.11" localSheetId="0">#N/A</definedName>
    <definedName name="T.11">#N/A</definedName>
    <definedName name="T.12" localSheetId="1">#N/A</definedName>
    <definedName name="T.12" localSheetId="0">#N/A</definedName>
    <definedName name="T.12">#N/A</definedName>
    <definedName name="T.13" localSheetId="1">#N/A</definedName>
    <definedName name="T.13" localSheetId="0">#N/A</definedName>
    <definedName name="T.13">#N/A</definedName>
    <definedName name="T.14" localSheetId="1">#N/A</definedName>
    <definedName name="T.14" localSheetId="0">#N/A</definedName>
    <definedName name="T.14">#N/A</definedName>
    <definedName name="T.15" localSheetId="1">#N/A</definedName>
    <definedName name="T.15" localSheetId="0">#N/A</definedName>
    <definedName name="T.15">#N/A</definedName>
    <definedName name="T.2" localSheetId="1">#N/A</definedName>
    <definedName name="T.2" localSheetId="0">#N/A</definedName>
    <definedName name="T.2">#N/A</definedName>
    <definedName name="T.3" localSheetId="1">#N/A</definedName>
    <definedName name="T.3" localSheetId="0">#N/A</definedName>
    <definedName name="T.3">#N/A</definedName>
    <definedName name="T.4" localSheetId="1">#N/A</definedName>
    <definedName name="T.4" localSheetId="0">#N/A</definedName>
    <definedName name="T.4">#N/A</definedName>
    <definedName name="T.5" localSheetId="1">#N/A</definedName>
    <definedName name="T.5" localSheetId="0">#N/A</definedName>
    <definedName name="T.5">#N/A</definedName>
    <definedName name="T.6" localSheetId="1">#N/A</definedName>
    <definedName name="T.6" localSheetId="0">#N/A</definedName>
    <definedName name="T.6">#N/A</definedName>
    <definedName name="T.7" localSheetId="1">#N/A</definedName>
    <definedName name="T.7" localSheetId="0">#N/A</definedName>
    <definedName name="T.7">#N/A</definedName>
    <definedName name="T.8" localSheetId="1">#N/A</definedName>
    <definedName name="T.8" localSheetId="0">#N/A</definedName>
    <definedName name="T.8">#N/A</definedName>
    <definedName name="T.9" localSheetId="1">#N/A</definedName>
    <definedName name="T.9" localSheetId="0">#N/A</definedName>
    <definedName name="T.9">#N/A</definedName>
    <definedName name="_xlnm.Print_Titles" localSheetId="0">#N/A</definedName>
    <definedName name="TOT.P" localSheetId="1">#N/A</definedName>
    <definedName name="TOT.P" localSheetId="0">#N/A</definedName>
    <definedName name="TOT.P">#N/A</definedName>
    <definedName name="TOT1.P" localSheetId="1">#N/A</definedName>
    <definedName name="TOT1.P" localSheetId="0">#N/A</definedName>
    <definedName name="TOT1.P">#N/A</definedName>
    <definedName name="TT.1" localSheetId="1">#N/A</definedName>
    <definedName name="TT.1" localSheetId="0">#N/A</definedName>
    <definedName name="TT.1">#N/A</definedName>
    <definedName name="TT.10" localSheetId="1">#N/A</definedName>
    <definedName name="TT.10" localSheetId="0">#N/A</definedName>
    <definedName name="TT.10">#N/A</definedName>
    <definedName name="TT.11" localSheetId="1">#N/A</definedName>
    <definedName name="TT.11" localSheetId="0">#N/A</definedName>
    <definedName name="TT.11">#N/A</definedName>
    <definedName name="TT.12" localSheetId="1">#N/A</definedName>
    <definedName name="TT.12" localSheetId="0">#N/A</definedName>
    <definedName name="TT.12">#N/A</definedName>
    <definedName name="TT.13" localSheetId="1">#N/A</definedName>
    <definedName name="TT.13" localSheetId="0">#N/A</definedName>
    <definedName name="TT.13">#N/A</definedName>
    <definedName name="TT.14" localSheetId="1">#N/A</definedName>
    <definedName name="TT.14" localSheetId="0">#N/A</definedName>
    <definedName name="TT.14">#N/A</definedName>
    <definedName name="TT.15" localSheetId="1">#N/A</definedName>
    <definedName name="TT.15" localSheetId="0">#N/A</definedName>
    <definedName name="TT.15">#N/A</definedName>
    <definedName name="TT.2" localSheetId="1">#N/A</definedName>
    <definedName name="TT.2" localSheetId="0">#N/A</definedName>
    <definedName name="TT.2">#N/A</definedName>
    <definedName name="TT.3" localSheetId="1">#N/A</definedName>
    <definedName name="TT.3" localSheetId="0">#N/A</definedName>
    <definedName name="TT.3">#N/A</definedName>
    <definedName name="TT.4" localSheetId="1">#N/A</definedName>
    <definedName name="TT.4" localSheetId="0">#N/A</definedName>
    <definedName name="TT.4">#N/A</definedName>
    <definedName name="TT.5" localSheetId="1">#N/A</definedName>
    <definedName name="TT.5" localSheetId="0">#N/A</definedName>
    <definedName name="TT.5">#N/A</definedName>
    <definedName name="TT.6" localSheetId="1">#N/A</definedName>
    <definedName name="TT.6" localSheetId="0">#N/A</definedName>
    <definedName name="TT.6">#N/A</definedName>
    <definedName name="TT.7" localSheetId="1">#N/A</definedName>
    <definedName name="TT.7" localSheetId="0">#N/A</definedName>
    <definedName name="TT.7">#N/A</definedName>
    <definedName name="TT.8" localSheetId="1">#N/A</definedName>
    <definedName name="TT.8" localSheetId="0">#N/A</definedName>
    <definedName name="TT.8">#N/A</definedName>
    <definedName name="TT.9" localSheetId="1">#N/A</definedName>
    <definedName name="TT.9" localSheetId="0">#N/A</definedName>
    <definedName name="TT.9">#N/A</definedName>
    <definedName name="wrn.Cronograma." hidden="1">{#N/A,#N/A,FALSE,"Cronograma";#N/A,#N/A,FALSE,"Cronogr. 2"}</definedName>
    <definedName name="wrn.GERAL." hidden="1">{#N/A,#N/A,FALSE,"ET-CAPA";#N/A,#N/A,FALSE,"ET-PAG1";#N/A,#N/A,FALSE,"ET-PAG2";#N/A,#N/A,FALSE,"ET-PAG3";#N/A,#N/A,FALSE,"ET-PAG4";#N/A,#N/A,FALSE,"ET-PAG5"}</definedName>
    <definedName name="wrn.mode_lev.xls." localSheetId="1" hidden="1">{#N/A,#N/A,FALSE,"ALVENARIA";#N/A,#N/A,FALSE,"BLOCOS";#N/A,#N/A,FALSE,"CINTAS";#N/A,#N/A,FALSE,"CORTINA";#N/A,#N/A,FALSE,"LAJES";#N/A,#N/A,FALSE,"PILARES";#N/A,#N/A,FALSE,"VIGAS"}</definedName>
    <definedName name="wrn.mode_lev.xls." hidden="1">{#N/A,#N/A,FALSE,"ALVENARIA";#N/A,#N/A,FALSE,"BLOCOS";#N/A,#N/A,FALSE,"CINTAS";#N/A,#N/A,FALSE,"CORTINA";#N/A,#N/A,FALSE,"LAJES";#N/A,#N/A,FALSE,"PILARES";#N/A,#N/A,FALSE,"VIGAS"}</definedName>
    <definedName name="wrn.PENDENCIAS." hidden="1">{#N/A,#N/A,FALSE,"GERAL";#N/A,#N/A,FALSE,"012-96";#N/A,#N/A,FALSE,"018-96";#N/A,#N/A,FALSE,"027-96";#N/A,#N/A,FALSE,"059-96";#N/A,#N/A,FALSE,"076-96";#N/A,#N/A,FALSE,"019-97";#N/A,#N/A,FALSE,"021-97";#N/A,#N/A,FALSE,"022-97";#N/A,#N/A,FALSE,"028-97"}</definedName>
    <definedName name="x" localSheetId="1" hidden="1">{#N/A,#N/A,FALSE,"ALVENARIA";#N/A,#N/A,FALSE,"BLOCOS";#N/A,#N/A,FALSE,"CINTAS";#N/A,#N/A,FALSE,"CORTINA";#N/A,#N/A,FALSE,"LAJES";#N/A,#N/A,FALSE,"PILARES";#N/A,#N/A,FALSE,"VIGAS"}</definedName>
    <definedName name="x" hidden="1">{#N/A,#N/A,FALSE,"ALVENARIA";#N/A,#N/A,FALSE,"BLOCOS";#N/A,#N/A,FALSE,"CINTAS";#N/A,#N/A,FALSE,"CORTINA";#N/A,#N/A,FALSE,"LAJES";#N/A,#N/A,FALSE,"PILARES";#N/A,#N/A,FALSE,"VIGAS"}</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L85" i="13" l="1"/>
  <c r="L84" i="13"/>
  <c r="L83" i="13"/>
  <c r="L82" i="13"/>
  <c r="L81" i="13"/>
  <c r="L80" i="13"/>
  <c r="L79" i="13"/>
  <c r="L78" i="13"/>
  <c r="L77" i="13"/>
  <c r="L76" i="13"/>
  <c r="L75" i="13"/>
  <c r="L74" i="13"/>
  <c r="L73" i="13"/>
  <c r="L72" i="13"/>
  <c r="L71" i="13"/>
  <c r="L70" i="13"/>
  <c r="L69" i="13"/>
  <c r="L68" i="13"/>
  <c r="L67" i="13"/>
  <c r="L66" i="13"/>
  <c r="L65" i="13"/>
  <c r="L64" i="13"/>
  <c r="L63" i="13"/>
  <c r="L62" i="13"/>
  <c r="L61" i="13"/>
  <c r="L60" i="13"/>
  <c r="L59" i="13"/>
  <c r="L58" i="13"/>
  <c r="L57" i="13"/>
  <c r="L56" i="13"/>
  <c r="L55" i="13"/>
  <c r="L54" i="13"/>
  <c r="L53" i="13"/>
  <c r="L52" i="13"/>
  <c r="L51" i="13"/>
  <c r="L50" i="13"/>
  <c r="L49" i="13"/>
  <c r="L48" i="13"/>
  <c r="L47" i="13"/>
  <c r="L46" i="13"/>
  <c r="L45" i="13"/>
  <c r="L44" i="13"/>
  <c r="L43" i="13"/>
  <c r="L42" i="13"/>
  <c r="L41" i="13"/>
  <c r="L40" i="13"/>
  <c r="L39" i="13"/>
  <c r="L38" i="13"/>
  <c r="L37" i="13"/>
  <c r="L36" i="13"/>
  <c r="L35" i="13"/>
  <c r="L34" i="13"/>
  <c r="L33" i="13"/>
  <c r="L32" i="13"/>
  <c r="L31" i="13"/>
  <c r="L30" i="13"/>
  <c r="L29" i="13"/>
  <c r="L28" i="13"/>
  <c r="L27" i="13"/>
  <c r="L26" i="13"/>
  <c r="L25" i="13"/>
  <c r="L24" i="13"/>
  <c r="L23" i="13"/>
  <c r="L22" i="13"/>
  <c r="L21" i="13"/>
  <c r="L20" i="13"/>
  <c r="L19" i="13"/>
  <c r="L18" i="13"/>
  <c r="L17" i="13"/>
  <c r="L16" i="13"/>
  <c r="L15" i="13"/>
  <c r="L14" i="13"/>
  <c r="L13" i="13"/>
  <c r="L88" i="13"/>
  <c r="L87" i="13"/>
  <c r="L86" i="13"/>
  <c r="H81" i="13"/>
  <c r="I81" i="13" s="1"/>
  <c r="H79" i="13"/>
  <c r="I79" i="13" s="1"/>
  <c r="H75" i="13"/>
  <c r="I75" i="13" s="1"/>
  <c r="H72" i="13"/>
  <c r="I72" i="13" s="1"/>
  <c r="H61" i="13"/>
  <c r="I61" i="13" s="1"/>
  <c r="H57" i="13"/>
  <c r="I57" i="13" s="1"/>
  <c r="H52" i="13"/>
  <c r="I52" i="13" s="1"/>
  <c r="H50" i="13"/>
  <c r="I50" i="13" s="1"/>
  <c r="H49" i="13"/>
  <c r="I49" i="13" s="1"/>
  <c r="H43" i="13"/>
  <c r="I43" i="13" s="1"/>
  <c r="H40" i="13"/>
  <c r="I40" i="13" s="1"/>
  <c r="H31" i="13"/>
  <c r="I31" i="13" s="1"/>
  <c r="H29" i="13"/>
  <c r="I29" i="13" s="1"/>
  <c r="H25" i="13"/>
  <c r="I25" i="13" s="1"/>
  <c r="H19" i="13"/>
  <c r="I19" i="13" s="1"/>
  <c r="H18" i="13"/>
  <c r="I18" i="13" s="1"/>
  <c r="H17" i="13"/>
  <c r="I17" i="13" s="1"/>
  <c r="H16" i="13"/>
  <c r="I16" i="13" s="1"/>
  <c r="H15" i="13"/>
  <c r="I15" i="13" s="1"/>
  <c r="H13" i="13"/>
  <c r="I13" i="13" s="1"/>
  <c r="I12" i="13" s="1"/>
  <c r="D11" i="4" s="1"/>
  <c r="G39" i="13"/>
  <c r="H39" i="13" s="1"/>
  <c r="I39" i="13" s="1"/>
  <c r="G73" i="13"/>
  <c r="H73" i="13" s="1"/>
  <c r="I73" i="13" s="1"/>
  <c r="G23" i="13"/>
  <c r="H23" i="13" s="1"/>
  <c r="I23" i="13" s="1"/>
  <c r="G36" i="13"/>
  <c r="H36" i="13" s="1"/>
  <c r="I36" i="13" s="1"/>
  <c r="G31" i="13"/>
  <c r="N11" i="4"/>
  <c r="O11" i="4" s="1"/>
  <c r="N25" i="4"/>
  <c r="O25" i="4" s="1"/>
  <c r="N24" i="4"/>
  <c r="O24" i="4" s="1"/>
  <c r="N23" i="4"/>
  <c r="O23" i="4" s="1"/>
  <c r="N22" i="4"/>
  <c r="O22" i="4" s="1"/>
  <c r="N21" i="4"/>
  <c r="O21" i="4" s="1"/>
  <c r="N20" i="4"/>
  <c r="O20" i="4" s="1"/>
  <c r="N19" i="4"/>
  <c r="O19" i="4" s="1"/>
  <c r="N18" i="4"/>
  <c r="O18" i="4" s="1"/>
  <c r="N16" i="4"/>
  <c r="O16" i="4" s="1"/>
  <c r="N15" i="4"/>
  <c r="O15" i="4" s="1"/>
  <c r="N14" i="4"/>
  <c r="O14" i="4" s="1"/>
  <c r="N13" i="4"/>
  <c r="O13" i="4" s="1"/>
  <c r="N12" i="4"/>
  <c r="O12" i="4" s="1"/>
  <c r="G40" i="13"/>
  <c r="G55" i="13"/>
  <c r="H55" i="13" s="1"/>
  <c r="I55" i="13" s="1"/>
  <c r="G61" i="13"/>
  <c r="G67" i="13"/>
  <c r="H67" i="13" s="1"/>
  <c r="I67" i="13" s="1"/>
  <c r="G79" i="13"/>
  <c r="G35" i="13"/>
  <c r="H35" i="13" s="1"/>
  <c r="I35" i="13" s="1"/>
  <c r="G41" i="13"/>
  <c r="H41" i="13" s="1"/>
  <c r="I41" i="13" s="1"/>
  <c r="G56" i="13"/>
  <c r="H56" i="13" s="1"/>
  <c r="I56" i="13" s="1"/>
  <c r="G68" i="13"/>
  <c r="H68" i="13" s="1"/>
  <c r="I68" i="13" s="1"/>
  <c r="G74" i="13"/>
  <c r="H74" i="13" s="1"/>
  <c r="I74" i="13" s="1"/>
  <c r="G80" i="13"/>
  <c r="H80" i="13" s="1"/>
  <c r="I80" i="13" s="1"/>
  <c r="G86" i="13"/>
  <c r="H86" i="13" s="1"/>
  <c r="I86" i="13" s="1"/>
  <c r="G25" i="13"/>
  <c r="G43" i="13"/>
  <c r="G52" i="13"/>
  <c r="G64" i="13"/>
  <c r="H64" i="13" s="1"/>
  <c r="I64" i="13" s="1"/>
  <c r="G76" i="13"/>
  <c r="H76" i="13" s="1"/>
  <c r="I76" i="13" s="1"/>
  <c r="G82" i="13"/>
  <c r="H82" i="13" s="1"/>
  <c r="I82" i="13" s="1"/>
  <c r="G88" i="13"/>
  <c r="H88" i="13" s="1"/>
  <c r="I88" i="13" s="1"/>
  <c r="G24" i="13"/>
  <c r="H24" i="13" s="1"/>
  <c r="I24" i="13" s="1"/>
  <c r="G30" i="13"/>
  <c r="H30" i="13" s="1"/>
  <c r="I30" i="13" s="1"/>
  <c r="G51" i="13"/>
  <c r="H51" i="13" s="1"/>
  <c r="I51" i="13" s="1"/>
  <c r="G57" i="13"/>
  <c r="G63" i="13"/>
  <c r="H63" i="13" s="1"/>
  <c r="I63" i="13" s="1"/>
  <c r="G69" i="13"/>
  <c r="H69" i="13" s="1"/>
  <c r="I69" i="13" s="1"/>
  <c r="G81" i="13"/>
  <c r="G87" i="13"/>
  <c r="H87" i="13" s="1"/>
  <c r="I87" i="13" s="1"/>
  <c r="G21" i="13"/>
  <c r="H21" i="13" s="1"/>
  <c r="I21" i="13" s="1"/>
  <c r="G27" i="13"/>
  <c r="H27" i="13" s="1"/>
  <c r="I27" i="13" s="1"/>
  <c r="G33" i="13"/>
  <c r="H33" i="13" s="1"/>
  <c r="I33" i="13" s="1"/>
  <c r="G54" i="13"/>
  <c r="H54" i="13" s="1"/>
  <c r="I54" i="13" s="1"/>
  <c r="G60" i="13"/>
  <c r="H60" i="13" s="1"/>
  <c r="I60" i="13" s="1"/>
  <c r="G66" i="13"/>
  <c r="H66" i="13" s="1"/>
  <c r="I66" i="13" s="1"/>
  <c r="G72" i="13"/>
  <c r="G84" i="13"/>
  <c r="H84" i="13" s="1"/>
  <c r="I84" i="13" s="1"/>
  <c r="G46" i="13"/>
  <c r="H46" i="13" s="1"/>
  <c r="I46" i="13" s="1"/>
  <c r="G18" i="4"/>
  <c r="I18" i="4" s="1"/>
  <c r="K18" i="4" s="1"/>
  <c r="M18" i="4" s="1"/>
  <c r="G19" i="4"/>
  <c r="I19" i="4"/>
  <c r="K19" i="4" s="1"/>
  <c r="M19" i="4" s="1"/>
  <c r="G20" i="4"/>
  <c r="I20" i="4" s="1"/>
  <c r="K20" i="4" s="1"/>
  <c r="M20" i="4" s="1"/>
  <c r="G21" i="4"/>
  <c r="I21" i="4" s="1"/>
  <c r="K21" i="4" s="1"/>
  <c r="M21" i="4" s="1"/>
  <c r="G22" i="4"/>
  <c r="I22" i="4" s="1"/>
  <c r="K22" i="4" s="1"/>
  <c r="M22" i="4" s="1"/>
  <c r="G23" i="4"/>
  <c r="I23" i="4" s="1"/>
  <c r="K23" i="4" s="1"/>
  <c r="M23" i="4" s="1"/>
  <c r="G24" i="4"/>
  <c r="I24" i="4"/>
  <c r="K24" i="4" s="1"/>
  <c r="M24" i="4" s="1"/>
  <c r="G25" i="4"/>
  <c r="I25" i="4" s="1"/>
  <c r="K25" i="4" s="1"/>
  <c r="M25" i="4" s="1"/>
  <c r="B4" i="13"/>
  <c r="D30" i="4"/>
  <c r="G11" i="4"/>
  <c r="I11" i="4" s="1"/>
  <c r="K11" i="4" s="1"/>
  <c r="M11" i="4" s="1"/>
  <c r="G12" i="4"/>
  <c r="I12" i="4" s="1"/>
  <c r="K12" i="4" s="1"/>
  <c r="M12" i="4" s="1"/>
  <c r="G13" i="4"/>
  <c r="I13" i="4" s="1"/>
  <c r="K13" i="4" s="1"/>
  <c r="M13" i="4" s="1"/>
  <c r="G14" i="4"/>
  <c r="I14" i="4" s="1"/>
  <c r="K14" i="4" s="1"/>
  <c r="M14" i="4" s="1"/>
  <c r="G15" i="4"/>
  <c r="I15" i="4" s="1"/>
  <c r="K15" i="4" s="1"/>
  <c r="M15" i="4" s="1"/>
  <c r="G16" i="4"/>
  <c r="I16" i="4" s="1"/>
  <c r="K16" i="4" s="1"/>
  <c r="M16" i="4" s="1"/>
  <c r="G78" i="13"/>
  <c r="H78" i="13" s="1"/>
  <c r="I78" i="13" s="1"/>
  <c r="G75" i="13"/>
  <c r="G70" i="13"/>
  <c r="H70" i="13" s="1"/>
  <c r="I70" i="13" s="1"/>
  <c r="G62" i="13"/>
  <c r="H62" i="13" s="1"/>
  <c r="I62" i="13" s="1"/>
  <c r="G49" i="13"/>
  <c r="G58" i="13"/>
  <c r="H58" i="13" s="1"/>
  <c r="I58" i="13" s="1"/>
  <c r="G50" i="13"/>
  <c r="G34" i="13"/>
  <c r="H34" i="13" s="1"/>
  <c r="I34" i="13" s="1"/>
  <c r="G28" i="13"/>
  <c r="H28" i="13" s="1"/>
  <c r="I28" i="13" s="1"/>
  <c r="G22" i="13"/>
  <c r="H22" i="13" s="1"/>
  <c r="I22" i="13" s="1"/>
  <c r="G48" i="13"/>
  <c r="H48" i="13" s="1"/>
  <c r="I48" i="13" s="1"/>
  <c r="G42" i="13"/>
  <c r="H42" i="13" s="1"/>
  <c r="I42" i="13" s="1"/>
  <c r="G37" i="13"/>
  <c r="H37" i="13" s="1"/>
  <c r="I37" i="13" s="1"/>
  <c r="G29" i="13"/>
  <c r="G85" i="13"/>
  <c r="H85" i="13" s="1"/>
  <c r="I85" i="13" s="1"/>
  <c r="I47" i="13" l="1"/>
  <c r="D19" i="4" s="1"/>
  <c r="I14" i="13"/>
  <c r="D12" i="4" s="1"/>
  <c r="I20" i="13" l="1"/>
  <c r="D13" i="4" s="1"/>
  <c r="I26" i="13"/>
  <c r="D14" i="4" s="1"/>
  <c r="I32" i="13" l="1"/>
  <c r="D15" i="4" s="1"/>
  <c r="I45" i="13" l="1"/>
  <c r="D18" i="4" s="1"/>
  <c r="I38" i="13"/>
  <c r="I11" i="13" l="1"/>
  <c r="D16" i="4"/>
  <c r="I83" i="13"/>
  <c r="D25" i="4" s="1"/>
  <c r="I77" i="13"/>
  <c r="D24" i="4" s="1"/>
  <c r="I53" i="13"/>
  <c r="D20" i="4" s="1"/>
  <c r="I59" i="13"/>
  <c r="D21" i="4" s="1"/>
  <c r="I65" i="13"/>
  <c r="D22" i="4" s="1"/>
  <c r="I71" i="13"/>
  <c r="D23" i="4" s="1"/>
  <c r="D27" i="4" l="1"/>
  <c r="E18" i="4" s="1"/>
  <c r="L27" i="4"/>
  <c r="L26" i="4" s="1"/>
  <c r="H27" i="4"/>
  <c r="H26" i="4" s="1"/>
  <c r="J27" i="4"/>
  <c r="F27" i="4"/>
  <c r="G27" i="4" s="1"/>
  <c r="I44" i="13"/>
  <c r="I89" i="13" s="1"/>
  <c r="E19" i="4" l="1"/>
  <c r="E24" i="4"/>
  <c r="E12" i="4"/>
  <c r="E21" i="4"/>
  <c r="J26" i="4"/>
  <c r="E15" i="4"/>
  <c r="E22" i="4"/>
  <c r="E11" i="4"/>
  <c r="E26" i="4" s="1"/>
  <c r="E16" i="4"/>
  <c r="G26" i="4"/>
  <c r="E13" i="4"/>
  <c r="F26" i="4"/>
  <c r="E14" i="4"/>
  <c r="E25" i="4"/>
  <c r="E20" i="4"/>
  <c r="E23" i="4"/>
  <c r="I27" i="4"/>
  <c r="I26" i="4" l="1"/>
  <c r="K27" i="4"/>
  <c r="K26" i="4" l="1"/>
  <c r="M27" i="4"/>
  <c r="M26" i="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Volpi</author>
    <author>Lucas</author>
  </authors>
  <commentList>
    <comment ref="A1" authorId="0" shapeId="0" xr:uid="{00000000-0006-0000-0000-000001000000}">
      <text>
        <r>
          <rPr>
            <b/>
            <sz val="9"/>
            <color indexed="81"/>
            <rFont val="Segoe UI"/>
            <family val="2"/>
          </rPr>
          <t>Volpi:</t>
        </r>
        <r>
          <rPr>
            <sz val="9"/>
            <color indexed="81"/>
            <rFont val="Segoe UI"/>
            <family val="2"/>
          </rPr>
          <t xml:space="preserve">
Inserir logo atravéns de imagem</t>
        </r>
      </text>
    </comment>
    <comment ref="G21" authorId="1" shapeId="0" xr:uid="{00000000-0006-0000-0000-000002000000}">
      <text>
        <r>
          <rPr>
            <b/>
            <sz val="9"/>
            <color indexed="81"/>
            <rFont val="Segoe UI"/>
            <family val="2"/>
          </rPr>
          <t>Lucas:</t>
        </r>
        <r>
          <rPr>
            <sz val="9"/>
            <color indexed="81"/>
            <rFont val="Segoe UI"/>
            <family val="2"/>
          </rPr>
          <t xml:space="preserve">
Células bloqueadas poís serviços iguais devem ter o mesmo valor unitário</t>
        </r>
      </text>
    </comment>
  </commentList>
</comments>
</file>

<file path=xl/sharedStrings.xml><?xml version="1.0" encoding="utf-8"?>
<sst xmlns="http://schemas.openxmlformats.org/spreadsheetml/2006/main" count="428" uniqueCount="165">
  <si>
    <t>ITEM</t>
  </si>
  <si>
    <t>CÓDIGO</t>
  </si>
  <si>
    <t>UNID.</t>
  </si>
  <si>
    <t>CRONOGRAMA FÍSICO-FINANCEIRO GLOBAL</t>
  </si>
  <si>
    <t>1 - IDENTIFICAÇÃO</t>
  </si>
  <si>
    <t xml:space="preserve">DISCRIMINAÇÃO  </t>
  </si>
  <si>
    <t>VALOR DOS SERVIÇOS</t>
  </si>
  <si>
    <t>PESO %</t>
  </si>
  <si>
    <t>SERVIÇOS A EXECUTAR</t>
  </si>
  <si>
    <t>MÊS 01</t>
  </si>
  <si>
    <t>MÊS 02</t>
  </si>
  <si>
    <t>MÊS 03</t>
  </si>
  <si>
    <t>MÊS 04</t>
  </si>
  <si>
    <t>SIMPL.%</t>
  </si>
  <si>
    <t>ACUM. %</t>
  </si>
  <si>
    <t>FONTE</t>
  </si>
  <si>
    <t>DESCRIÇÃO DOS SERVIÇOS</t>
  </si>
  <si>
    <t>QUANT.</t>
  </si>
  <si>
    <t>VALOR TOTAL C/BDI (R$)</t>
  </si>
  <si>
    <t>(diferença)</t>
  </si>
  <si>
    <t>PLANILHA ORÇAMENTÁRIA DE CUSTOS</t>
  </si>
  <si>
    <t xml:space="preserve">LOCAL: </t>
  </si>
  <si>
    <t xml:space="preserve">FORMA DE EXECUÇÃO: </t>
  </si>
  <si>
    <t>BDI</t>
  </si>
  <si>
    <t xml:space="preserve">PRAZO DE EXECUÇÃO: </t>
  </si>
  <si>
    <t xml:space="preserve">REFERÊNCIA: </t>
  </si>
  <si>
    <t>ITENS / SUBITENS</t>
  </si>
  <si>
    <t xml:space="preserve">OBJETO: </t>
  </si>
  <si>
    <t>TOTAL GERAL</t>
  </si>
  <si>
    <t>PR. UNIT.(R$) S/ BDI</t>
  </si>
  <si>
    <t>MUNICÍPIO/UF:</t>
  </si>
  <si>
    <t xml:space="preserve">MUNICÍPIO/UF: </t>
  </si>
  <si>
    <t>2.0</t>
  </si>
  <si>
    <t>TOTAL EM PERCENTUAL:</t>
  </si>
  <si>
    <t>TOTAL EM REAIS:</t>
  </si>
  <si>
    <t>1.1</t>
  </si>
  <si>
    <t>COMPOSIÇÃO</t>
  </si>
  <si>
    <t>2.1</t>
  </si>
  <si>
    <t>2.1.1</t>
  </si>
  <si>
    <t>2.2</t>
  </si>
  <si>
    <t>2.2.1</t>
  </si>
  <si>
    <t>2.2.2</t>
  </si>
  <si>
    <t>2.2.3</t>
  </si>
  <si>
    <t>2.2.4</t>
  </si>
  <si>
    <t>PIRAUBA/ MG</t>
  </si>
  <si>
    <t>PAVIMENTAÇÃO DE VIAS URBANAS</t>
  </si>
  <si>
    <t xml:space="preserve">PAVIMENTAÇÃO </t>
  </si>
  <si>
    <t>BAIRRO JOÃO GROPPO</t>
  </si>
  <si>
    <t>MARGINAL OPEMÁ</t>
  </si>
  <si>
    <t>RUA DOS TUPIS</t>
  </si>
  <si>
    <t>RUA MARIA GERALDA VIEIRA</t>
  </si>
  <si>
    <t>RUA THEREZINHA VALADARES SOARES</t>
  </si>
  <si>
    <t>ACESSO</t>
  </si>
  <si>
    <t>BAIRRO CENTRO</t>
  </si>
  <si>
    <t>RUA JOÃO ROQUE NETO</t>
  </si>
  <si>
    <t>RUA JOSÉ DA SILVA</t>
  </si>
  <si>
    <t>RUA TOPÁZIO</t>
  </si>
  <si>
    <t>2.3</t>
  </si>
  <si>
    <t>2.3.1</t>
  </si>
  <si>
    <t>2.3.2</t>
  </si>
  <si>
    <t>2.4</t>
  </si>
  <si>
    <t>2.4.1</t>
  </si>
  <si>
    <t>2.5</t>
  </si>
  <si>
    <t>2.6</t>
  </si>
  <si>
    <t>2.7</t>
  </si>
  <si>
    <t>2.8</t>
  </si>
  <si>
    <t>M</t>
  </si>
  <si>
    <t>M2</t>
  </si>
  <si>
    <t>M3</t>
  </si>
  <si>
    <t>TXKM</t>
  </si>
  <si>
    <t>M3XKM</t>
  </si>
  <si>
    <t>SETOP</t>
  </si>
  <si>
    <t>ED-16660</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</si>
  <si>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</si>
  <si>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ED-7623</t>
  </si>
  <si>
    <t>EXECUÇÃO E APLICAÇÃO DE CONCRETO BETUMINOSO USINADO A QUENTE (CBUQ), MASSA COMERCIAL, INCLUINDO FORNECIMENTO E TRANSPORTE DOS AGREGADOS E MATERIAL BETUMINOSO, EXCLUSIVE TRANSPORTE DA MASSA ASFÁLTICA ATÉ A PISTA</t>
  </si>
  <si>
    <t>RO-51229</t>
  </si>
  <si>
    <t>PINTURA DE LIGAÇÃO (EXECUÇÃO E FORNECIMENTO DO MATERIAL BETUMINOSO, EXCLUSIVE TRANSPORTE DO MATERIAL BETUMINOSO)</t>
  </si>
  <si>
    <t>RO-41363</t>
  </si>
  <si>
    <t>TRANSPORTE DE CONCRETO BETUMINOSO USINADO A QUENTE. DISTÂNCIA MÉDIA DE TRANSPORTE DE 15,10 A 20,00 KM (DENSIDADE DE MATERIAL SOLTO)</t>
  </si>
  <si>
    <t>RO-41376</t>
  </si>
  <si>
    <t>TRANSPORTE DE MATERIAL DE QUALQUER NATUREZA. DISTÂNCIA MÉDIA DE TRANSPORTE &gt;= 50,10 KM</t>
  </si>
  <si>
    <t>SARJETA DE CONCRETO URBANO (SCU), TIPO 1, COM FCK 15 MPA, LARGURA DE 30CM COM INCLINAÇÃO DE 3%, ESP. 7CM, PADRÃO DEER-MG, EXCLUSIVE MEIO-FIO, INCLUSIVE ESCAVAÇÃO, APILAOMENTO E TRANSPORTE COM RETIRADA DO MATERIAL ESCAVADO (EM CAÇAMBA) (EMBAZADA EM ED-14762)</t>
  </si>
  <si>
    <t>SERVIÇOS PRELIMINARES</t>
  </si>
  <si>
    <t>SINAPI Composições e Insumos/DEZEMBRO/2021 (NÃO DESONERADO) | SETOP Leste/OUTUBRO-2021 (NÃO DESONERADO)</t>
  </si>
  <si>
    <t>1.1.1</t>
  </si>
  <si>
    <t>1.3</t>
  </si>
  <si>
    <t>1.3.1</t>
  </si>
  <si>
    <t>1.3.2</t>
  </si>
  <si>
    <t>1.3.3</t>
  </si>
  <si>
    <t>1.3.4</t>
  </si>
  <si>
    <t>1.3.5</t>
  </si>
  <si>
    <t>1.4</t>
  </si>
  <si>
    <t>1.4.1</t>
  </si>
  <si>
    <t>1.4.2</t>
  </si>
  <si>
    <t>1.5</t>
  </si>
  <si>
    <t>1.5.1</t>
  </si>
  <si>
    <t>1.5.2</t>
  </si>
  <si>
    <t>1.6</t>
  </si>
  <si>
    <t>1.6.1</t>
  </si>
  <si>
    <t>1.4.3</t>
  </si>
  <si>
    <t>1.4.4</t>
  </si>
  <si>
    <t>1.4.5</t>
  </si>
  <si>
    <t>1.5.3</t>
  </si>
  <si>
    <t>1.5.4</t>
  </si>
  <si>
    <t>1.5.5</t>
  </si>
  <si>
    <t>1.6.2</t>
  </si>
  <si>
    <t>1.6.3</t>
  </si>
  <si>
    <t>1.6.4</t>
  </si>
  <si>
    <t>1.6.5</t>
  </si>
  <si>
    <t>2.2.5</t>
  </si>
  <si>
    <t>2.3.3</t>
  </si>
  <si>
    <t>2.3.4</t>
  </si>
  <si>
    <t>2.3.5</t>
  </si>
  <si>
    <t>2.4.2</t>
  </si>
  <si>
    <t>2.4.3</t>
  </si>
  <si>
    <t>2.4.4</t>
  </si>
  <si>
    <t>2.4.5</t>
  </si>
  <si>
    <t>1.2</t>
  </si>
  <si>
    <t>1.2.1</t>
  </si>
  <si>
    <t>1.2.2</t>
  </si>
  <si>
    <t>1.2.3</t>
  </si>
  <si>
    <t>1.2.4</t>
  </si>
  <si>
    <t>1.2.5</t>
  </si>
  <si>
    <t>1.0</t>
  </si>
  <si>
    <t>RUA DALMO FERNANDES LAMA</t>
  </si>
  <si>
    <t>2.5.1</t>
  </si>
  <si>
    <t>2.5.2</t>
  </si>
  <si>
    <t>2.5.3</t>
  </si>
  <si>
    <t>2.5.4</t>
  </si>
  <si>
    <t>2.5.5</t>
  </si>
  <si>
    <t>RUA NÉLIO RAIMUNDO</t>
  </si>
  <si>
    <t>2.6.1</t>
  </si>
  <si>
    <t>2.6.2</t>
  </si>
  <si>
    <t>2.6.3</t>
  </si>
  <si>
    <t>2.6.4</t>
  </si>
  <si>
    <t>2.6.5</t>
  </si>
  <si>
    <t>RUA ADOLFELIM CORRÊA</t>
  </si>
  <si>
    <t>2.7.1</t>
  </si>
  <si>
    <t>2.7.2</t>
  </si>
  <si>
    <t>2.7.3</t>
  </si>
  <si>
    <t>2.7.4</t>
  </si>
  <si>
    <t>2.7.5</t>
  </si>
  <si>
    <t>2.8.1</t>
  </si>
  <si>
    <t>2.8.2</t>
  </si>
  <si>
    <t>2.8.3</t>
  </si>
  <si>
    <t>2.8.4</t>
  </si>
  <si>
    <t>2.8.5</t>
  </si>
  <si>
    <t>RUA AMUS VECH</t>
  </si>
  <si>
    <t>[TIMBRE DA EMPRESA]</t>
  </si>
  <si>
    <t>EMPREITADA A PREÇO GLOBAL</t>
  </si>
  <si>
    <t>4 meses</t>
  </si>
  <si>
    <t>DATA DE PREENCHIMENTO</t>
  </si>
  <si>
    <t>BAIRRO CENTRO E BAIRRO JOÃO GROPPO</t>
  </si>
  <si>
    <t xml:space="preserve">&lt;--- Preencher percentual de BDI aplicado na proposta </t>
  </si>
  <si>
    <t>&lt;--- Preencher Data da Proposta</t>
  </si>
  <si>
    <t>Valor unitário de referência</t>
  </si>
  <si>
    <t>PAVIMENTAÇÃO DE VIAS URBANAS (BAIRRO CENTRO E BAIRRO JOÃO GROPPO)</t>
  </si>
  <si>
    <t>PR. UNIT.(R$) C/ BDI</t>
  </si>
  <si>
    <t>[nome do engenheiro Responsável Técnico da empresa]</t>
  </si>
  <si>
    <t>[nome do Representante Legal da empresa]</t>
  </si>
  <si>
    <t>ENGENHEIRO CIVIL</t>
  </si>
  <si>
    <t>REPRESENTANTE LEGAL</t>
  </si>
  <si>
    <t>CREA XXXXXX/D</t>
  </si>
  <si>
    <t>Pirauba, [dia] de [mês] de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</si>
</sst>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44" formatCode="_-&quot;R$&quot;\ * #,##0.00_-;\-&quot;R$&quot;\ * #,##0.00_-;_-&quot;R$&quot;\ * &quot;-&quot;??_-;_-@_-"/>
    <numFmt numFmtId="43" formatCode="_-* #,##0.00_-;\-* #,##0.00_-;_-* &quot;-&quot;??_-;_-@_-"/>
    <numFmt numFmtId="164" formatCode="&quot;R$&quot;\ #,##0.00"/>
    <numFmt numFmtId="165" formatCode="_(* #,##0.00_);_(* \(#,##0.00\);_(* &quot;-&quot;??_);_(@_)"/>
    <numFmt numFmtId="166" formatCode="_(&quot;R$ &quot;* #,##0.00_);_(&quot;R$ &quot;* \(#,##0.00\);_(&quot;R$ &quot;* &quot;-&quot;??_);_(@_)"/>
    <numFmt numFmtId="167" formatCode="&quot;R$&quot;#,##0.00_);\(&quot;R$&quot;#,##0.00\)"/>
    <numFmt numFmtId="168" formatCode="&quot;R$ &quot;#,##0.00"/>
    <numFmt numFmtId="169" formatCode="_(* #,##0.0000_);_(* \(#,##0.0000\);_(* &quot;-&quot;??_);_(@_)"/>
    <numFmt numFmtId="170" formatCode="_([$€-2]* #,##0.00_);_([$€-2]* \(#,##0.00\);_([$€-2]* &quot;-&quot;??_)"/>
    <numFmt numFmtId="171" formatCode="#,##0.00&quot; &quot;;&quot; (&quot;#,##0.00&quot;)&quot;;&quot; -&quot;#&quot; &quot;;@&quot; &quot;"/>
    <numFmt numFmtId="172" formatCode="_-* #,##0.00\ _€_-;\-* #,##0.00\ _€_-;_-* &quot;-&quot;??\ _€_-;_-@_-"/>
    <numFmt numFmtId="173" formatCode="#\,##0."/>
    <numFmt numFmtId="174" formatCode="_(&quot;$&quot;* #,##0_);_(&quot;$&quot;* \(#,##0\);_(&quot;$&quot;* &quot;-&quot;_);_(@_)"/>
    <numFmt numFmtId="175" formatCode="_(&quot;$&quot;* #,##0.00_);_(&quot;$&quot;* \(#,##0.00\);_(&quot;$&quot;* &quot;-&quot;??_);_(@_)"/>
    <numFmt numFmtId="176" formatCode="\$#."/>
    <numFmt numFmtId="177" formatCode="#,##0.00&quot; &quot;;&quot;-&quot;#,##0.00&quot; &quot;;&quot; -&quot;#&quot; &quot;;@&quot; &quot;"/>
    <numFmt numFmtId="178" formatCode="#.00"/>
    <numFmt numFmtId="179" formatCode="0.00_)"/>
    <numFmt numFmtId="180" formatCode="%#.00"/>
    <numFmt numFmtId="181" formatCode="#\,##0.00"/>
    <numFmt numFmtId="182" formatCode="[$R$-416]&quot; &quot;#,##0.00;[Red]&quot;-&quot;[$R$-416]&quot; &quot;#,##0.00"/>
    <numFmt numFmtId="183" formatCode="#,"/>
    <numFmt numFmtId="184" formatCode="_(* #,##0_);_(* \(#,##0\);_(* &quot;-&quot;_);_(@_)"/>
    <numFmt numFmtId="185" formatCode="_-[$R$-416]\ * #,##0.00_-;\-[$R$-416]\ * #,##0.00_-;_-[$R$-416]\ * &quot;-&quot;??_-;_-@_-"/>
  </numFmts>
  <fonts count="67">
    <font>
      <sz val="11"/>
      <color theme="1"/>
      <name val="Calibri"/>
      <family val="2"/>
      <scheme val="minor"/>
    </font>
    <font>
      <sz val="10"/>
      <name val="Arial"/>
      <family val="2"/>
    </font>
    <font>
      <sz val="10"/>
      <name val="Times New Roman"/>
      <family val="1"/>
    </font>
    <font>
      <sz val="10"/>
      <name val="Arial"/>
      <family val="2"/>
    </font>
    <font>
      <sz val="10"/>
      <name val="Century Gothic"/>
      <family val="2"/>
    </font>
    <font>
      <b/>
      <sz val="10"/>
      <name val="Century Gothic"/>
      <family val="2"/>
    </font>
    <font>
      <sz val="9"/>
      <name val="Arial"/>
      <family val="2"/>
    </font>
    <font>
      <b/>
      <sz val="11"/>
      <color indexed="9"/>
      <name val="Calibri"/>
      <family val="2"/>
    </font>
    <font>
      <sz val="11"/>
      <color indexed="8"/>
      <name val="Calibri"/>
      <family val="2"/>
    </font>
    <font>
      <sz val="11"/>
      <color indexed="17"/>
      <name val="Calibri"/>
      <family val="2"/>
    </font>
    <font>
      <sz val="11"/>
      <color indexed="62"/>
      <name val="Calibri"/>
      <family val="2"/>
    </font>
    <font>
      <sz val="11"/>
      <color indexed="52"/>
      <name val="Calibri"/>
      <family val="2"/>
    </font>
    <font>
      <sz val="11"/>
      <color indexed="60"/>
      <name val="Calibri"/>
      <family val="2"/>
    </font>
    <font>
      <b/>
      <sz val="9"/>
      <name val="Times New Roman"/>
      <family val="1"/>
    </font>
    <font>
      <b/>
      <sz val="15"/>
      <color indexed="62"/>
      <name val="Calibri"/>
      <family val="2"/>
    </font>
    <font>
      <sz val="11"/>
      <color indexed="10"/>
      <name val="Calibri"/>
      <family val="2"/>
    </font>
    <font>
      <b/>
      <sz val="10"/>
      <name val="Arial"/>
      <family val="2"/>
    </font>
    <font>
      <sz val="11"/>
      <color indexed="8"/>
      <name val="Arial"/>
      <family val="2"/>
    </font>
    <font>
      <sz val="10"/>
      <color indexed="8"/>
      <name val="MS Sans Serif"/>
      <family val="2"/>
    </font>
    <font>
      <sz val="1"/>
      <color indexed="8"/>
      <name val="Courier"/>
      <family val="3"/>
    </font>
    <font>
      <u/>
      <sz val="6"/>
      <color indexed="36"/>
      <name val="MS Sans Serif"/>
      <family val="2"/>
    </font>
    <font>
      <sz val="8"/>
      <name val="Arial"/>
      <family val="2"/>
    </font>
    <font>
      <u/>
      <sz val="11"/>
      <color indexed="12"/>
      <name val="Arial"/>
      <family val="2"/>
    </font>
    <font>
      <sz val="10"/>
      <name val="Courier"/>
      <family val="3"/>
    </font>
    <font>
      <sz val="12"/>
      <name val="Times New Roman"/>
      <family val="1"/>
    </font>
    <font>
      <b/>
      <i/>
      <sz val="16"/>
      <name val="Helv"/>
    </font>
    <font>
      <b/>
      <sz val="14"/>
      <name val="Arial"/>
      <family val="2"/>
    </font>
    <font>
      <sz val="10"/>
      <name val="MS Sans Serif"/>
      <family val="2"/>
    </font>
    <font>
      <sz val="1"/>
      <color indexed="18"/>
      <name val="Courier"/>
      <family val="3"/>
    </font>
    <font>
      <b/>
      <sz val="1"/>
      <color indexed="8"/>
      <name val="Courier"/>
      <family val="3"/>
    </font>
    <font>
      <sz val="11"/>
      <name val="Century Gothic"/>
      <family val="2"/>
    </font>
    <font>
      <sz val="12"/>
      <name val="Century Gothic"/>
      <family val="2"/>
    </font>
    <font>
      <b/>
      <sz val="11"/>
      <name val="Century Gothic"/>
      <family val="2"/>
    </font>
    <font>
      <b/>
      <sz val="12"/>
      <name val="Century Gothic"/>
      <family val="2"/>
    </font>
    <font>
      <sz val="9"/>
      <name val="Century Gothic"/>
      <family val="2"/>
    </font>
    <font>
      <sz val="11"/>
      <name val="Calibri"/>
      <family val="2"/>
    </font>
    <font>
      <sz val="8"/>
      <name val="Calibri"/>
      <family val="2"/>
    </font>
    <font>
      <sz val="8"/>
      <name val="Calibri"/>
      <family val="2"/>
    </font>
    <font>
      <b/>
      <sz val="14"/>
      <name val="Century Gothic"/>
      <family val="2"/>
    </font>
    <font>
      <b/>
      <sz val="9"/>
      <color indexed="81"/>
      <name val="Segoe UI"/>
      <family val="2"/>
    </font>
    <font>
      <sz val="9"/>
      <color indexed="81"/>
      <name val="Segoe UI"/>
      <family val="2"/>
    </font>
    <font>
      <sz val="11"/>
      <color theme="1"/>
      <name val="Calibri"/>
      <family val="2"/>
      <scheme val="minor"/>
    </font>
    <font>
      <sz val="10"/>
      <color rgb="FF000000"/>
      <name val="Arial1"/>
    </font>
    <font>
      <sz val="11"/>
      <color rgb="FF000000"/>
      <name val="Calibri"/>
      <family val="2"/>
    </font>
    <font>
      <b/>
      <i/>
      <sz val="16"/>
      <color rgb="FF000000"/>
      <name val="Arial"/>
      <family val="2"/>
    </font>
    <font>
      <sz val="11"/>
      <color rgb="FF000000"/>
      <name val="Arial"/>
      <family val="2"/>
    </font>
    <font>
      <b/>
      <i/>
      <u/>
      <sz val="11"/>
      <color rgb="FF000000"/>
      <name val="Arial"/>
      <family val="2"/>
    </font>
    <font>
      <b/>
      <sz val="10"/>
      <name val="Calibri"/>
      <family val="2"/>
      <scheme val="minor"/>
    </font>
    <font>
      <b/>
      <sz val="10"/>
      <color rgb="FFFF0000"/>
      <name val="Calibri"/>
      <family val="2"/>
      <scheme val="minor"/>
    </font>
    <font>
      <sz val="10"/>
      <name val="Calibri"/>
      <family val="2"/>
      <scheme val="minor"/>
    </font>
    <font>
      <sz val="10"/>
      <color rgb="FFFF0000"/>
      <name val="Century Gothic"/>
      <family val="2"/>
    </font>
    <font>
      <b/>
      <sz val="10"/>
      <color rgb="FFFF0000"/>
      <name val="Century Gothic"/>
      <family val="2"/>
    </font>
    <font>
      <sz val="10"/>
      <color theme="0" tint="-0.34998626667073579"/>
      <name val="Century Gothic"/>
      <family val="2"/>
    </font>
    <font>
      <b/>
      <sz val="10"/>
      <color theme="0" tint="-0.34998626667073579"/>
      <name val="Century Gothic"/>
      <family val="2"/>
    </font>
    <font>
      <sz val="10"/>
      <color rgb="FFFF0000"/>
      <name val="Calibri"/>
      <family val="2"/>
      <scheme val="minor"/>
    </font>
    <font>
      <b/>
      <sz val="11"/>
      <name val="Calibri"/>
      <family val="2"/>
      <scheme val="minor"/>
    </font>
    <font>
      <b/>
      <sz val="8"/>
      <color rgb="FFFF0000"/>
      <name val="Century Gothic"/>
      <family val="2"/>
    </font>
    <font>
      <b/>
      <sz val="14"/>
      <color rgb="FFFF0000"/>
      <name val="Century Gothic"/>
      <family val="2"/>
    </font>
    <font>
      <sz val="14"/>
      <color rgb="FFFF0000"/>
      <name val="Century Gothic"/>
      <family val="2"/>
    </font>
    <font>
      <b/>
      <sz val="12"/>
      <name val="Calibri"/>
      <family val="2"/>
      <scheme val="minor"/>
    </font>
    <font>
      <sz val="10"/>
      <color theme="0"/>
      <name val="Calibri"/>
      <family val="2"/>
      <scheme val="minor"/>
    </font>
    <font>
      <b/>
      <sz val="12"/>
      <color rgb="FFFF0000"/>
      <name val="Calibri"/>
      <family val="2"/>
      <scheme val="minor"/>
    </font>
    <font>
      <sz val="12"/>
      <name val="Calibri"/>
      <family val="2"/>
      <scheme val="minor"/>
    </font>
    <font>
      <sz val="9"/>
      <name val="Calibri"/>
      <family val="2"/>
      <scheme val="minor"/>
    </font>
    <font>
      <b/>
      <sz val="9"/>
      <name val="Calibri"/>
      <family val="2"/>
      <scheme val="minor"/>
    </font>
    <font>
      <sz val="9"/>
      <color rgb="FFFF0000"/>
      <name val="Calibri"/>
      <family val="2"/>
      <scheme val="minor"/>
    </font>
    <font>
      <sz val="8"/>
      <color rgb="FFFF0000"/>
      <name val="Century Gothic"/>
      <family val="2"/>
    </font>
  </fonts>
  <fills count="17">
    <fill>
      <patternFill patternType="none"/>
    </fill>
    <fill>
      <patternFill patternType="gray125"/>
    </fill>
    <fill>
      <patternFill patternType="solid">
        <fgColor indexed="55"/>
        <bgColor indexed="23"/>
      </patternFill>
    </fill>
    <fill>
      <patternFill patternType="solid">
        <fgColor indexed="52"/>
        <bgColor indexed="64"/>
      </patternFill>
    </fill>
    <fill>
      <patternFill patternType="solid">
        <fgColor indexed="42"/>
        <bgColor indexed="41"/>
      </patternFill>
    </fill>
    <fill>
      <patternFill patternType="solid">
        <fgColor indexed="22"/>
        <bgColor indexed="64"/>
      </patternFill>
    </fill>
    <fill>
      <patternFill patternType="solid">
        <fgColor indexed="47"/>
        <bgColor indexed="22"/>
      </patternFill>
    </fill>
    <fill>
      <patternFill patternType="solid">
        <fgColor indexed="26"/>
        <bgColor indexed="64"/>
      </patternFill>
    </fill>
    <fill>
      <patternFill patternType="solid">
        <fgColor indexed="43"/>
        <bgColor indexed="26"/>
      </patternFill>
    </fill>
    <fill>
      <patternFill patternType="solid">
        <fgColor indexed="26"/>
        <bgColor indexed="9"/>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BF9EB"/>
        <bgColor indexed="64"/>
      </patternFill>
    </fill>
    <fill>
      <patternFill patternType="solid">
        <fgColor theme="0" tint="-0.249977111117893"/>
        <bgColor indexed="64"/>
      </patternFill>
    </fill>
    <fill>
      <patternFill patternType="solid">
        <fgColor rgb="FFB6B6B6"/>
        <bgColor indexed="64"/>
      </patternFill>
    </fill>
    <fill>
      <patternFill patternType="solid">
        <fgColor theme="0" tint="-0.34998626667073579"/>
        <bgColor indexed="64"/>
      </patternFill>
    </fill>
  </fills>
  <borders count="3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style="thin">
        <color indexed="64"/>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style="medium">
        <color indexed="64"/>
      </right>
      <top/>
      <bottom style="thin">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diagonal/>
    </border>
  </borders>
  <cellStyleXfs count="140">
    <xf numFmtId="0" fontId="0" fillId="0" borderId="0"/>
    <xf numFmtId="0" fontId="18" fillId="0" borderId="0"/>
    <xf numFmtId="0" fontId="42" fillId="0" borderId="0" applyNumberFormat="0" applyBorder="0" applyProtection="0"/>
    <xf numFmtId="0" fontId="42" fillId="0" borderId="0" applyNumberFormat="0" applyBorder="0" applyProtection="0"/>
    <xf numFmtId="0" fontId="7" fillId="2" borderId="2" applyNumberFormat="0" applyAlignment="0" applyProtection="0"/>
    <xf numFmtId="172" fontId="1" fillId="0" borderId="0" applyFont="0" applyFill="0" applyBorder="0" applyAlignment="0" applyProtection="0"/>
    <xf numFmtId="173" fontId="19" fillId="0" borderId="0">
      <protection locked="0"/>
    </xf>
    <xf numFmtId="0" fontId="16" fillId="3" borderId="4" applyFill="0" applyBorder="0" applyAlignment="0" applyProtection="0">
      <alignment vertical="center"/>
      <protection locked="0"/>
    </xf>
    <xf numFmtId="174" fontId="1" fillId="0" borderId="0" applyFont="0" applyFill="0" applyBorder="0" applyAlignment="0" applyProtection="0"/>
    <xf numFmtId="175" fontId="1" fillId="0" borderId="0" applyFont="0" applyFill="0" applyBorder="0" applyAlignment="0" applyProtection="0"/>
    <xf numFmtId="176" fontId="19" fillId="0" borderId="0">
      <protection locked="0"/>
    </xf>
    <xf numFmtId="0" fontId="19" fillId="0" borderId="0">
      <protection locked="0"/>
    </xf>
    <xf numFmtId="0" fontId="19" fillId="0" borderId="0">
      <protection locked="0"/>
    </xf>
    <xf numFmtId="170" fontId="1" fillId="0" borderId="0" applyFont="0" applyFill="0" applyBorder="0" applyAlignment="0" applyProtection="0"/>
    <xf numFmtId="171" fontId="42" fillId="0" borderId="0" applyBorder="0" applyProtection="0"/>
    <xf numFmtId="165" fontId="42" fillId="0" borderId="0" applyBorder="0" applyProtection="0"/>
    <xf numFmtId="0" fontId="8" fillId="0" borderId="0"/>
    <xf numFmtId="0" fontId="8" fillId="0" borderId="0"/>
    <xf numFmtId="0" fontId="43" fillId="0" borderId="0" applyNumberFormat="0" applyBorder="0" applyProtection="0"/>
    <xf numFmtId="0" fontId="8" fillId="0" borderId="0"/>
    <xf numFmtId="177" fontId="43" fillId="0" borderId="0" applyBorder="0" applyProtection="0"/>
    <xf numFmtId="178" fontId="19" fillId="0" borderId="0">
      <protection locked="0"/>
    </xf>
    <xf numFmtId="178" fontId="19" fillId="0" borderId="0">
      <protection locked="0"/>
    </xf>
    <xf numFmtId="0" fontId="20" fillId="0" borderId="0" applyNumberFormat="0" applyFill="0" applyBorder="0" applyAlignment="0" applyProtection="0">
      <alignment vertical="top"/>
      <protection locked="0"/>
    </xf>
    <xf numFmtId="0" fontId="9" fillId="4" borderId="0" applyNumberFormat="0" applyBorder="0" applyAlignment="0" applyProtection="0"/>
    <xf numFmtId="38" fontId="21" fillId="5" borderId="0" applyNumberFormat="0" applyBorder="0" applyAlignment="0" applyProtection="0"/>
    <xf numFmtId="0" fontId="44" fillId="0" borderId="0" applyNumberFormat="0" applyBorder="0" applyProtection="0">
      <alignment horizontal="center"/>
    </xf>
    <xf numFmtId="0" fontId="19" fillId="0" borderId="0">
      <protection locked="0"/>
    </xf>
    <xf numFmtId="0" fontId="19" fillId="0" borderId="0">
      <protection locked="0"/>
    </xf>
    <xf numFmtId="0" fontId="44" fillId="0" borderId="0" applyNumberFormat="0" applyBorder="0" applyProtection="0">
      <alignment horizontal="center" textRotation="90"/>
    </xf>
    <xf numFmtId="0" fontId="22" fillId="0" borderId="0" applyNumberFormat="0" applyFill="0" applyBorder="0" applyAlignment="0" applyProtection="0">
      <alignment vertical="top"/>
      <protection locked="0"/>
    </xf>
    <xf numFmtId="0" fontId="23" fillId="0" borderId="0"/>
    <xf numFmtId="0" fontId="10" fillId="6" borderId="1" applyNumberFormat="0" applyAlignment="0" applyProtection="0"/>
    <xf numFmtId="10" fontId="21" fillId="7" borderId="5" applyNumberFormat="0" applyBorder="0" applyAlignment="0" applyProtection="0"/>
    <xf numFmtId="0" fontId="11" fillId="0" borderId="3" applyNumberFormat="0" applyFill="0" applyAlignment="0" applyProtection="0"/>
    <xf numFmtId="0" fontId="1" fillId="0" borderId="0">
      <alignment horizontal="centerContinuous" vertical="justify"/>
    </xf>
    <xf numFmtId="0" fontId="24" fillId="0" borderId="0" applyAlignment="0">
      <alignment horizontal="center"/>
    </xf>
    <xf numFmtId="44" fontId="4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44" fontId="45" fillId="0" borderId="0" applyFont="0" applyFill="0" applyBorder="0" applyAlignment="0" applyProtection="0"/>
    <xf numFmtId="0" fontId="12" fillId="8" borderId="0" applyNumberFormat="0" applyBorder="0" applyAlignment="0" applyProtection="0"/>
    <xf numFmtId="179" fontId="25" fillId="0" borderId="0"/>
    <xf numFmtId="0" fontId="1" fillId="0" borderId="0"/>
    <xf numFmtId="0" fontId="1" fillId="0" borderId="0"/>
    <xf numFmtId="0" fontId="1" fillId="0" borderId="0"/>
    <xf numFmtId="0" fontId="41" fillId="0" borderId="0"/>
    <xf numFmtId="0" fontId="41" fillId="0" borderId="0"/>
    <xf numFmtId="0" fontId="1" fillId="0" borderId="0"/>
    <xf numFmtId="0" fontId="2" fillId="0" borderId="0"/>
    <xf numFmtId="0" fontId="1" fillId="0" borderId="0"/>
    <xf numFmtId="0" fontId="4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1" fillId="0" borderId="0"/>
    <xf numFmtId="0" fontId="4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1" fillId="0" borderId="0"/>
    <xf numFmtId="0" fontId="45" fillId="0" borderId="0"/>
    <xf numFmtId="0" fontId="41" fillId="0" borderId="0"/>
    <xf numFmtId="0" fontId="41" fillId="0" borderId="0"/>
    <xf numFmtId="0" fontId="41" fillId="0" borderId="0"/>
    <xf numFmtId="0" fontId="41" fillId="0" borderId="0"/>
    <xf numFmtId="0" fontId="41" fillId="0" borderId="0"/>
    <xf numFmtId="0" fontId="1" fillId="0" borderId="0"/>
    <xf numFmtId="0" fontId="1" fillId="0" borderId="0"/>
    <xf numFmtId="0" fontId="1" fillId="0" borderId="0"/>
    <xf numFmtId="0" fontId="1" fillId="0" borderId="0"/>
    <xf numFmtId="0" fontId="1" fillId="0" borderId="0"/>
    <xf numFmtId="0" fontId="6" fillId="0" borderId="0"/>
    <xf numFmtId="0" fontId="26" fillId="0" borderId="0">
      <alignment horizontal="left" vertical="center" indent="12"/>
    </xf>
    <xf numFmtId="0" fontId="21" fillId="0" borderId="4" applyBorder="0">
      <alignment horizontal="left" vertical="center" wrapText="1" indent="2"/>
      <protection locked="0"/>
    </xf>
    <xf numFmtId="0" fontId="21" fillId="0" borderId="4" applyBorder="0">
      <alignment horizontal="left" vertical="center" wrapText="1" indent="3"/>
      <protection locked="0"/>
    </xf>
    <xf numFmtId="0" fontId="1" fillId="9" borderId="6" applyNumberFormat="0" applyAlignment="0" applyProtection="0"/>
    <xf numFmtId="10" fontId="1" fillId="0" borderId="0" applyFont="0" applyFill="0" applyBorder="0" applyAlignment="0" applyProtection="0"/>
    <xf numFmtId="180" fontId="19" fillId="0" borderId="0">
      <protection locked="0"/>
    </xf>
    <xf numFmtId="180" fontId="19" fillId="0" borderId="0">
      <protection locked="0"/>
    </xf>
    <xf numFmtId="181" fontId="19" fillId="0" borderId="0">
      <protection locked="0"/>
    </xf>
    <xf numFmtId="9" fontId="41" fillId="0" borderId="0" applyFont="0" applyFill="0" applyBorder="0" applyAlignment="0" applyProtection="0"/>
    <xf numFmtId="9" fontId="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41" fillId="0" borderId="0" applyFont="0" applyFill="0" applyBorder="0" applyAlignment="0" applyProtection="0"/>
    <xf numFmtId="0" fontId="46" fillId="0" borderId="0" applyNumberFormat="0" applyBorder="0" applyProtection="0"/>
    <xf numFmtId="182" fontId="46" fillId="0" borderId="0" applyBorder="0" applyProtection="0"/>
    <xf numFmtId="38" fontId="27" fillId="0" borderId="0" applyFont="0" applyFill="0" applyBorder="0" applyAlignment="0" applyProtection="0"/>
    <xf numFmtId="183" fontId="28" fillId="0" borderId="0">
      <protection locked="0"/>
    </xf>
    <xf numFmtId="169" fontId="1" fillId="0" borderId="0" applyFont="0" applyFill="0" applyBorder="0" applyAlignment="0" applyProtection="0"/>
    <xf numFmtId="165" fontId="1" fillId="0" borderId="0" applyFont="0" applyFill="0" applyBorder="0" applyAlignment="0" applyProtection="0"/>
    <xf numFmtId="169" fontId="3" fillId="0" borderId="0" applyFont="0" applyFill="0" applyBorder="0" applyAlignment="0" applyProtection="0"/>
    <xf numFmtId="165" fontId="1" fillId="0" borderId="0" applyFont="0" applyFill="0" applyBorder="0" applyAlignment="0" applyProtection="0"/>
    <xf numFmtId="164" fontId="17" fillId="0" borderId="0" applyFont="0" applyFill="0" applyBorder="0" applyAlignment="0" applyProtection="0"/>
    <xf numFmtId="184" fontId="2" fillId="0" borderId="0" applyFont="0" applyFill="0" applyBorder="0" applyAlignment="0" applyProtection="0"/>
    <xf numFmtId="0" fontId="27" fillId="0" borderId="0"/>
    <xf numFmtId="0" fontId="13" fillId="5" borderId="5">
      <alignment wrapText="1"/>
    </xf>
    <xf numFmtId="0" fontId="13" fillId="5" borderId="5">
      <alignment wrapText="1"/>
    </xf>
    <xf numFmtId="0" fontId="14" fillId="0" borderId="7" applyNumberFormat="0" applyFill="0" applyAlignment="0" applyProtection="0"/>
    <xf numFmtId="0" fontId="29" fillId="0" borderId="0">
      <protection locked="0"/>
    </xf>
    <xf numFmtId="0" fontId="29" fillId="0" borderId="0">
      <protection locked="0"/>
    </xf>
    <xf numFmtId="43" fontId="41" fillId="0" borderId="0" applyFont="0" applyFill="0" applyBorder="0" applyAlignment="0" applyProtection="0"/>
    <xf numFmtId="43" fontId="41" fillId="0" borderId="0" applyFont="0" applyFill="0" applyBorder="0" applyAlignment="0" applyProtection="0"/>
    <xf numFmtId="17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17"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165" fontId="2" fillId="0" borderId="0" applyFont="0" applyFill="0" applyBorder="0" applyAlignment="0" applyProtection="0"/>
    <xf numFmtId="0" fontId="15" fillId="0" borderId="0" applyNumberFormat="0" applyFill="0" applyBorder="0" applyAlignment="0" applyProtection="0"/>
  </cellStyleXfs>
  <cellXfs count="262">
    <xf numFmtId="0" fontId="0" fillId="0" borderId="0" xfId="0"/>
    <xf numFmtId="0" fontId="47" fillId="0" borderId="0" xfId="55" applyFont="1" applyFill="1" applyBorder="1" applyAlignment="1" applyProtection="1">
      <alignment vertical="center" wrapText="1"/>
    </xf>
    <xf numFmtId="2" fontId="47" fillId="0" borderId="0" xfId="55" applyNumberFormat="1" applyFont="1" applyFill="1" applyBorder="1" applyAlignment="1" applyProtection="1">
      <alignment vertical="center" wrapText="1"/>
    </xf>
    <xf numFmtId="4" fontId="47" fillId="0" borderId="0" xfId="55" applyNumberFormat="1" applyFont="1" applyFill="1" applyBorder="1" applyAlignment="1" applyProtection="1">
      <alignment vertical="center" wrapText="1"/>
    </xf>
    <xf numFmtId="10" fontId="48" fillId="0" borderId="0" xfId="55" applyNumberFormat="1" applyFont="1" applyFill="1" applyBorder="1" applyAlignment="1" applyProtection="1">
      <alignment horizontal="center" vertical="center" wrapText="1"/>
    </xf>
    <xf numFmtId="0" fontId="49" fillId="0" borderId="0" xfId="55" applyFont="1" applyFill="1" applyBorder="1" applyAlignment="1" applyProtection="1">
      <alignment vertical="center" wrapText="1"/>
    </xf>
    <xf numFmtId="4" fontId="49" fillId="0" borderId="0" xfId="55" applyNumberFormat="1" applyFont="1" applyFill="1" applyBorder="1" applyAlignment="1" applyProtection="1">
      <alignment vertical="center" wrapText="1"/>
    </xf>
    <xf numFmtId="0" fontId="47" fillId="0" borderId="0" xfId="55" applyFont="1" applyFill="1" applyBorder="1" applyAlignment="1" applyProtection="1">
      <alignment horizontal="center" vertical="center" wrapText="1"/>
    </xf>
    <xf numFmtId="0" fontId="49" fillId="0" borderId="0" xfId="55" applyFont="1" applyAlignment="1">
      <alignment vertical="center"/>
    </xf>
    <xf numFmtId="10" fontId="47" fillId="0" borderId="5" xfId="89" applyNumberFormat="1" applyFont="1" applyFill="1" applyBorder="1" applyAlignment="1" applyProtection="1">
      <alignment horizontal="center" vertical="center" wrapText="1"/>
    </xf>
    <xf numFmtId="167" fontId="47" fillId="0" borderId="5" xfId="89" applyNumberFormat="1" applyFont="1" applyFill="1" applyBorder="1" applyAlignment="1" applyProtection="1">
      <alignment horizontal="center" vertical="center" wrapText="1"/>
    </xf>
    <xf numFmtId="0" fontId="30" fillId="0" borderId="0" xfId="0" applyFont="1"/>
    <xf numFmtId="0" fontId="47" fillId="0" borderId="8" xfId="55" applyFont="1" applyFill="1" applyBorder="1" applyAlignment="1" applyProtection="1">
      <alignment vertical="center" wrapText="1"/>
    </xf>
    <xf numFmtId="0" fontId="31" fillId="0" borderId="0" xfId="0" applyFont="1"/>
    <xf numFmtId="0" fontId="4" fillId="10" borderId="0" xfId="55" applyFont="1" applyFill="1" applyBorder="1" applyAlignment="1">
      <alignment vertical="center"/>
    </xf>
    <xf numFmtId="0" fontId="4" fillId="0" borderId="0" xfId="55" applyFont="1" applyFill="1" applyAlignment="1">
      <alignment vertical="center"/>
    </xf>
    <xf numFmtId="0" fontId="50" fillId="0" borderId="0" xfId="55" applyFont="1" applyFill="1" applyAlignment="1">
      <alignment vertical="center"/>
    </xf>
    <xf numFmtId="4" fontId="50" fillId="0" borderId="0" xfId="55" applyNumberFormat="1" applyFont="1" applyFill="1" applyAlignment="1">
      <alignment horizontal="center" vertical="center"/>
    </xf>
    <xf numFmtId="0" fontId="51" fillId="0" borderId="0" xfId="55" applyFont="1" applyAlignment="1">
      <alignment vertical="center"/>
    </xf>
    <xf numFmtId="0" fontId="5" fillId="0" borderId="0" xfId="55" applyFont="1" applyFill="1" applyAlignment="1">
      <alignment vertical="center"/>
    </xf>
    <xf numFmtId="0" fontId="5" fillId="0" borderId="0" xfId="55" applyFont="1" applyFill="1" applyAlignment="1">
      <alignment horizontal="center"/>
    </xf>
    <xf numFmtId="0" fontId="4" fillId="0" borderId="0" xfId="55" applyFont="1" applyFill="1" applyAlignment="1">
      <alignment horizontal="center"/>
    </xf>
    <xf numFmtId="0" fontId="4" fillId="0" borderId="0" xfId="55" applyFont="1" applyFill="1" applyAlignment="1">
      <alignment horizontal="left" vertical="center" wrapText="1"/>
    </xf>
    <xf numFmtId="0" fontId="4" fillId="0" borderId="0" xfId="55" applyFont="1" applyFill="1" applyAlignment="1">
      <alignment horizontal="center" vertical="center"/>
    </xf>
    <xf numFmtId="44" fontId="4" fillId="0" borderId="0" xfId="128" applyNumberFormat="1" applyFont="1" applyFill="1" applyAlignment="1">
      <alignment vertical="center"/>
    </xf>
    <xf numFmtId="44" fontId="4" fillId="0" borderId="0" xfId="55" applyNumberFormat="1" applyFont="1" applyFill="1" applyAlignment="1">
      <alignment vertical="center"/>
    </xf>
    <xf numFmtId="4" fontId="4" fillId="0" borderId="0" xfId="55" applyNumberFormat="1" applyFont="1" applyFill="1" applyAlignment="1">
      <alignment horizontal="center" vertical="center"/>
    </xf>
    <xf numFmtId="4" fontId="4" fillId="0" borderId="0" xfId="128" applyNumberFormat="1" applyFont="1" applyFill="1" applyAlignment="1">
      <alignment horizontal="center" vertical="center"/>
    </xf>
    <xf numFmtId="0" fontId="4" fillId="0" borderId="0" xfId="55" applyFont="1" applyAlignment="1">
      <alignment vertical="center"/>
    </xf>
    <xf numFmtId="0" fontId="4" fillId="11" borderId="0" xfId="55" applyFont="1" applyFill="1" applyAlignment="1">
      <alignment vertical="center"/>
    </xf>
    <xf numFmtId="0" fontId="4" fillId="11" borderId="0" xfId="55" applyFont="1" applyFill="1" applyAlignment="1">
      <alignment horizontal="center" vertical="center"/>
    </xf>
    <xf numFmtId="10" fontId="49" fillId="12" borderId="5" xfId="89" applyNumberFormat="1" applyFont="1" applyFill="1" applyBorder="1" applyAlignment="1" applyProtection="1">
      <alignment horizontal="center" vertical="center" wrapText="1"/>
    </xf>
    <xf numFmtId="10" fontId="49" fillId="0" borderId="4" xfId="89" applyNumberFormat="1" applyFont="1" applyBorder="1" applyAlignment="1" applyProtection="1">
      <alignment horizontal="center" vertical="center" wrapText="1"/>
    </xf>
    <xf numFmtId="49" fontId="49" fillId="0" borderId="0" xfId="55" applyNumberFormat="1" applyFont="1" applyBorder="1" applyAlignment="1" applyProtection="1">
      <alignment vertical="center" wrapText="1"/>
    </xf>
    <xf numFmtId="0" fontId="32" fillId="10" borderId="9" xfId="0" applyFont="1" applyFill="1" applyBorder="1" applyAlignment="1" applyProtection="1">
      <alignment horizontal="left" vertical="center"/>
    </xf>
    <xf numFmtId="0" fontId="32" fillId="10" borderId="10" xfId="0" applyFont="1" applyFill="1" applyBorder="1" applyAlignment="1" applyProtection="1">
      <alignment horizontal="left" vertical="center"/>
    </xf>
    <xf numFmtId="0" fontId="32" fillId="10" borderId="10" xfId="0" applyFont="1" applyFill="1" applyBorder="1" applyAlignment="1" applyProtection="1">
      <alignment vertical="center" wrapText="1"/>
    </xf>
    <xf numFmtId="44" fontId="4" fillId="0" borderId="0" xfId="37" applyFont="1" applyFill="1" applyAlignment="1">
      <alignment vertical="center"/>
    </xf>
    <xf numFmtId="44" fontId="52" fillId="0" borderId="0" xfId="37" applyFont="1" applyFill="1" applyAlignment="1">
      <alignment vertical="center"/>
    </xf>
    <xf numFmtId="44" fontId="53" fillId="0" borderId="0" xfId="37" applyFont="1" applyFill="1" applyAlignment="1">
      <alignment vertical="center"/>
    </xf>
    <xf numFmtId="44" fontId="49" fillId="0" borderId="4" xfId="89" applyNumberFormat="1" applyFont="1" applyFill="1" applyBorder="1" applyAlignment="1" applyProtection="1">
      <alignment horizontal="center" vertical="center" wrapText="1"/>
    </xf>
    <xf numFmtId="4" fontId="32" fillId="10" borderId="5" xfId="0" applyNumberFormat="1" applyFont="1" applyFill="1" applyBorder="1" applyAlignment="1" applyProtection="1">
      <alignment horizontal="center" vertical="center"/>
    </xf>
    <xf numFmtId="10" fontId="32" fillId="13" borderId="5" xfId="98" applyNumberFormat="1" applyFont="1" applyFill="1" applyBorder="1" applyAlignment="1" applyProtection="1">
      <alignment horizontal="center" vertical="center"/>
      <protection locked="0"/>
    </xf>
    <xf numFmtId="14" fontId="32" fillId="13" borderId="5" xfId="98" applyNumberFormat="1" applyFont="1" applyFill="1" applyBorder="1" applyAlignment="1" applyProtection="1">
      <alignment horizontal="center" vertical="center"/>
      <protection locked="0"/>
    </xf>
    <xf numFmtId="0" fontId="4" fillId="10" borderId="0" xfId="55" applyFont="1" applyFill="1" applyBorder="1" applyAlignment="1" applyProtection="1">
      <alignment vertical="center"/>
    </xf>
    <xf numFmtId="0" fontId="31" fillId="0" borderId="0" xfId="0" applyFont="1" applyBorder="1" applyProtection="1"/>
    <xf numFmtId="0" fontId="30" fillId="0" borderId="0" xfId="0" applyFont="1" applyBorder="1" applyProtection="1"/>
    <xf numFmtId="0" fontId="32" fillId="10" borderId="5" xfId="0" applyFont="1" applyFill="1" applyBorder="1" applyAlignment="1" applyProtection="1">
      <alignment horizontal="center" vertical="center"/>
    </xf>
    <xf numFmtId="49" fontId="5" fillId="14" borderId="11" xfId="55" applyNumberFormat="1" applyFont="1" applyFill="1" applyBorder="1" applyAlignment="1" applyProtection="1">
      <alignment horizontal="center" vertical="center" wrapText="1"/>
    </xf>
    <xf numFmtId="49" fontId="5" fillId="14" borderId="12" xfId="55" applyNumberFormat="1" applyFont="1" applyFill="1" applyBorder="1" applyAlignment="1" applyProtection="1">
      <alignment horizontal="center" vertical="center" wrapText="1"/>
    </xf>
    <xf numFmtId="4" fontId="5" fillId="14" borderId="8" xfId="128" applyNumberFormat="1" applyFont="1" applyFill="1" applyBorder="1" applyAlignment="1" applyProtection="1">
      <alignment horizontal="center" vertical="center" wrapText="1"/>
    </xf>
    <xf numFmtId="44" fontId="5" fillId="14" borderId="13" xfId="55" applyNumberFormat="1" applyFont="1" applyFill="1" applyBorder="1" applyAlignment="1" applyProtection="1">
      <alignment horizontal="center" vertical="center" wrapText="1"/>
    </xf>
    <xf numFmtId="44" fontId="5" fillId="14" borderId="14" xfId="37" applyFont="1" applyFill="1" applyBorder="1" applyAlignment="1" applyProtection="1">
      <alignment horizontal="center" vertical="center" wrapText="1"/>
    </xf>
    <xf numFmtId="0" fontId="4" fillId="0" borderId="0" xfId="55" applyFont="1" applyFill="1" applyAlignment="1" applyProtection="1">
      <alignment vertical="center"/>
    </xf>
    <xf numFmtId="49" fontId="5" fillId="14" borderId="15" xfId="55" applyNumberFormat="1" applyFont="1" applyFill="1" applyBorder="1" applyAlignment="1" applyProtection="1">
      <alignment horizontal="center" vertical="center" wrapText="1"/>
    </xf>
    <xf numFmtId="49" fontId="5" fillId="14" borderId="16" xfId="55" applyNumberFormat="1" applyFont="1" applyFill="1" applyBorder="1" applyAlignment="1" applyProtection="1">
      <alignment horizontal="center" vertical="center" wrapText="1"/>
    </xf>
    <xf numFmtId="4" fontId="5" fillId="14" borderId="16" xfId="128" applyNumberFormat="1" applyFont="1" applyFill="1" applyBorder="1" applyAlignment="1" applyProtection="1">
      <alignment horizontal="center" vertical="center" wrapText="1"/>
    </xf>
    <xf numFmtId="44" fontId="5" fillId="14" borderId="16" xfId="55" applyNumberFormat="1" applyFont="1" applyFill="1" applyBorder="1" applyAlignment="1" applyProtection="1">
      <alignment horizontal="center" vertical="center" wrapText="1"/>
    </xf>
    <xf numFmtId="44" fontId="5" fillId="14" borderId="17" xfId="37" applyFont="1" applyFill="1" applyBorder="1" applyAlignment="1" applyProtection="1">
      <alignment horizontal="center" vertical="center" wrapText="1"/>
    </xf>
    <xf numFmtId="0" fontId="5" fillId="15" borderId="10" xfId="55" applyFont="1" applyFill="1" applyBorder="1" applyAlignment="1" applyProtection="1">
      <alignment horizontal="center" vertical="center" wrapText="1"/>
    </xf>
    <xf numFmtId="0" fontId="33" fillId="15" borderId="18" xfId="55" applyFont="1" applyFill="1" applyBorder="1" applyAlignment="1" applyProtection="1">
      <alignment horizontal="left" vertical="center" wrapText="1"/>
    </xf>
    <xf numFmtId="44" fontId="5" fillId="15" borderId="19" xfId="37" applyFont="1" applyFill="1" applyBorder="1" applyAlignment="1" applyProtection="1">
      <alignment horizontal="left" vertical="center" wrapText="1"/>
    </xf>
    <xf numFmtId="44" fontId="5" fillId="14" borderId="20" xfId="55" applyNumberFormat="1" applyFont="1" applyFill="1" applyBorder="1" applyAlignment="1" applyProtection="1">
      <alignment horizontal="center" vertical="center" wrapText="1"/>
    </xf>
    <xf numFmtId="4" fontId="4" fillId="0" borderId="0" xfId="55" applyNumberFormat="1" applyFont="1" applyAlignment="1" applyProtection="1">
      <alignment horizontal="center" vertical="center"/>
    </xf>
    <xf numFmtId="0" fontId="5" fillId="12" borderId="10" xfId="55" applyFont="1" applyFill="1" applyBorder="1" applyAlignment="1" applyProtection="1">
      <alignment horizontal="center" vertical="center" wrapText="1"/>
    </xf>
    <xf numFmtId="0" fontId="5" fillId="12" borderId="18" xfId="55" applyFont="1" applyFill="1" applyBorder="1" applyAlignment="1" applyProtection="1">
      <alignment horizontal="left" vertical="center" wrapText="1"/>
    </xf>
    <xf numFmtId="44" fontId="33" fillId="12" borderId="19" xfId="37" applyFont="1" applyFill="1" applyBorder="1" applyAlignment="1" applyProtection="1">
      <alignment horizontal="center" vertical="center"/>
    </xf>
    <xf numFmtId="0" fontId="5" fillId="11" borderId="10" xfId="55" applyFont="1" applyFill="1" applyBorder="1" applyAlignment="1" applyProtection="1">
      <alignment horizontal="center" vertical="center" wrapText="1"/>
    </xf>
    <xf numFmtId="44" fontId="32" fillId="11" borderId="19" xfId="37" applyFont="1" applyFill="1" applyBorder="1" applyAlignment="1" applyProtection="1">
      <alignment horizontal="center" vertical="center"/>
    </xf>
    <xf numFmtId="0" fontId="4" fillId="10" borderId="10" xfId="55" applyFont="1" applyFill="1" applyBorder="1" applyAlignment="1" applyProtection="1">
      <alignment horizontal="center" vertical="center" wrapText="1"/>
    </xf>
    <xf numFmtId="0" fontId="4" fillId="0" borderId="5" xfId="55" applyFont="1" applyFill="1" applyBorder="1" applyAlignment="1" applyProtection="1">
      <alignment horizontal="center" vertical="center" wrapText="1"/>
    </xf>
    <xf numFmtId="0" fontId="35" fillId="0" borderId="37" xfId="67" applyNumberFormat="1" applyFont="1" applyFill="1" applyBorder="1" applyAlignment="1" applyProtection="1">
      <alignment horizontal="center" vertical="center"/>
    </xf>
    <xf numFmtId="0" fontId="4" fillId="0" borderId="5" xfId="55" applyFont="1" applyFill="1" applyBorder="1" applyAlignment="1" applyProtection="1">
      <alignment vertical="center" wrapText="1"/>
    </xf>
    <xf numFmtId="2" fontId="4" fillId="0" borderId="5" xfId="55" applyNumberFormat="1" applyFont="1" applyFill="1" applyBorder="1" applyAlignment="1" applyProtection="1">
      <alignment horizontal="center" vertical="center" wrapText="1"/>
    </xf>
    <xf numFmtId="185" fontId="4" fillId="0" borderId="5" xfId="55" applyNumberFormat="1" applyFont="1" applyBorder="1" applyAlignment="1" applyProtection="1">
      <alignment horizontal="center" vertical="center" wrapText="1"/>
    </xf>
    <xf numFmtId="4" fontId="4" fillId="0" borderId="0" xfId="55" applyNumberFormat="1" applyFont="1" applyFill="1" applyAlignment="1" applyProtection="1">
      <alignment horizontal="center" vertical="center"/>
    </xf>
    <xf numFmtId="0" fontId="5" fillId="11" borderId="4" xfId="55" applyFont="1" applyFill="1" applyBorder="1" applyAlignment="1" applyProtection="1">
      <alignment horizontal="center" vertical="center"/>
    </xf>
    <xf numFmtId="0" fontId="5" fillId="11" borderId="21" xfId="55" applyFont="1" applyFill="1" applyBorder="1" applyAlignment="1" applyProtection="1">
      <alignment horizontal="center" vertical="center"/>
    </xf>
    <xf numFmtId="0" fontId="5" fillId="11" borderId="4" xfId="55" applyFont="1" applyFill="1" applyBorder="1" applyAlignment="1" applyProtection="1">
      <alignment horizontal="left" vertical="center" wrapText="1"/>
    </xf>
    <xf numFmtId="0" fontId="5" fillId="11" borderId="18" xfId="55" applyFont="1" applyFill="1" applyBorder="1" applyAlignment="1" applyProtection="1">
      <alignment horizontal="left" vertical="center" wrapText="1"/>
    </xf>
    <xf numFmtId="0" fontId="5" fillId="11" borderId="18" xfId="55" applyFont="1" applyFill="1" applyBorder="1" applyAlignment="1" applyProtection="1">
      <alignment horizontal="center" vertical="center" wrapText="1"/>
    </xf>
    <xf numFmtId="4" fontId="4" fillId="11" borderId="0" xfId="55" applyNumberFormat="1" applyFont="1" applyFill="1" applyAlignment="1" applyProtection="1">
      <alignment horizontal="center" vertical="center"/>
    </xf>
    <xf numFmtId="0" fontId="4" fillId="0" borderId="5" xfId="55" applyFont="1" applyFill="1" applyBorder="1" applyAlignment="1" applyProtection="1">
      <alignment horizontal="center" vertical="center"/>
    </xf>
    <xf numFmtId="1" fontId="4" fillId="0" borderId="5" xfId="55" applyNumberFormat="1" applyFont="1" applyFill="1" applyBorder="1" applyAlignment="1" applyProtection="1">
      <alignment horizontal="center" vertical="center"/>
    </xf>
    <xf numFmtId="0" fontId="4" fillId="0" borderId="5" xfId="55" applyFont="1" applyFill="1" applyBorder="1" applyAlignment="1" applyProtection="1">
      <alignment horizontal="left" vertical="center" wrapText="1"/>
    </xf>
    <xf numFmtId="0" fontId="35" fillId="0" borderId="38" xfId="67" applyNumberFormat="1" applyFont="1" applyFill="1" applyBorder="1" applyAlignment="1" applyProtection="1">
      <alignment horizontal="center" vertical="center"/>
    </xf>
    <xf numFmtId="0" fontId="35" fillId="0" borderId="5" xfId="67" applyNumberFormat="1" applyFont="1" applyFill="1" applyBorder="1" applyAlignment="1" applyProtection="1">
      <alignment horizontal="center" vertical="center"/>
    </xf>
    <xf numFmtId="0" fontId="4" fillId="0" borderId="0" xfId="55" applyFont="1" applyFill="1" applyAlignment="1" applyProtection="1">
      <alignment horizontal="center" vertical="center"/>
    </xf>
    <xf numFmtId="0" fontId="32" fillId="12" borderId="18" xfId="55" applyFont="1" applyFill="1" applyBorder="1" applyAlignment="1" applyProtection="1">
      <alignment horizontal="left" vertical="center"/>
    </xf>
    <xf numFmtId="44" fontId="38" fillId="12" borderId="19" xfId="37" applyFont="1" applyFill="1" applyBorder="1" applyAlignment="1" applyProtection="1">
      <alignment horizontal="center" vertical="center"/>
    </xf>
    <xf numFmtId="0" fontId="4" fillId="0" borderId="5" xfId="55" applyFont="1" applyBorder="1" applyAlignment="1" applyProtection="1">
      <alignment horizontal="center" vertical="center"/>
    </xf>
    <xf numFmtId="1" fontId="4" fillId="0" borderId="5" xfId="55" applyNumberFormat="1" applyFont="1" applyBorder="1" applyAlignment="1" applyProtection="1">
      <alignment horizontal="center" vertical="center"/>
    </xf>
    <xf numFmtId="0" fontId="4" fillId="0" borderId="5" xfId="55" applyFont="1" applyBorder="1" applyAlignment="1" applyProtection="1">
      <alignment horizontal="left" vertical="center" wrapText="1"/>
    </xf>
    <xf numFmtId="0" fontId="4" fillId="0" borderId="5" xfId="55" applyFont="1" applyBorder="1" applyAlignment="1" applyProtection="1">
      <alignment horizontal="center" vertical="center" wrapText="1"/>
    </xf>
    <xf numFmtId="2" fontId="4" fillId="0" borderId="5" xfId="55" applyNumberFormat="1" applyFont="1" applyBorder="1" applyAlignment="1" applyProtection="1">
      <alignment horizontal="center" vertical="center" wrapText="1"/>
    </xf>
    <xf numFmtId="0" fontId="35" fillId="0" borderId="38" xfId="68" applyFont="1" applyBorder="1" applyAlignment="1" applyProtection="1">
      <alignment horizontal="center" vertical="center"/>
    </xf>
    <xf numFmtId="0" fontId="35" fillId="0" borderId="5" xfId="68" applyFont="1" applyBorder="1" applyAlignment="1" applyProtection="1">
      <alignment horizontal="center" vertical="center"/>
    </xf>
    <xf numFmtId="0" fontId="4" fillId="0" borderId="10" xfId="55" applyFont="1" applyFill="1" applyBorder="1" applyAlignment="1" applyProtection="1">
      <alignment horizontal="center" vertical="center" wrapText="1"/>
    </xf>
    <xf numFmtId="0" fontId="38" fillId="12" borderId="16" xfId="78" applyFont="1" applyFill="1" applyBorder="1" applyAlignment="1" applyProtection="1">
      <alignment horizontal="center" vertical="center" wrapText="1"/>
    </xf>
    <xf numFmtId="44" fontId="38" fillId="12" borderId="22" xfId="37" applyFont="1" applyFill="1" applyBorder="1" applyAlignment="1" applyProtection="1">
      <alignment horizontal="center" vertical="center"/>
    </xf>
    <xf numFmtId="0" fontId="52" fillId="0" borderId="0" xfId="55" applyFont="1" applyFill="1" applyAlignment="1" applyProtection="1">
      <alignment vertical="center"/>
    </xf>
    <xf numFmtId="4" fontId="52" fillId="0" borderId="0" xfId="55" applyNumberFormat="1" applyFont="1" applyFill="1" applyAlignment="1" applyProtection="1">
      <alignment horizontal="center" vertical="center"/>
    </xf>
    <xf numFmtId="4" fontId="50" fillId="0" borderId="0" xfId="55" applyNumberFormat="1" applyFont="1" applyAlignment="1" applyProtection="1">
      <alignment horizontal="center" vertical="center"/>
    </xf>
    <xf numFmtId="4" fontId="50" fillId="0" borderId="0" xfId="55" applyNumberFormat="1" applyFont="1" applyFill="1" applyAlignment="1" applyProtection="1">
      <alignment horizontal="center" vertical="center"/>
    </xf>
    <xf numFmtId="44" fontId="4" fillId="13" borderId="5" xfId="37" applyFont="1" applyFill="1" applyBorder="1" applyAlignment="1" applyProtection="1">
      <alignment horizontal="center" vertical="center" wrapText="1"/>
      <protection locked="0"/>
    </xf>
    <xf numFmtId="10" fontId="47" fillId="13" borderId="5" xfId="89" applyNumberFormat="1" applyFont="1" applyFill="1" applyBorder="1" applyAlignment="1" applyProtection="1">
      <alignment horizontal="center" vertical="center" wrapText="1"/>
      <protection locked="0"/>
    </xf>
    <xf numFmtId="0" fontId="49" fillId="0" borderId="8" xfId="55" applyFont="1" applyBorder="1" applyAlignment="1" applyProtection="1">
      <alignment vertical="center" wrapText="1"/>
    </xf>
    <xf numFmtId="0" fontId="54" fillId="0" borderId="0" xfId="55" applyFont="1" applyFill="1" applyBorder="1" applyAlignment="1" applyProtection="1">
      <alignment vertical="center" wrapText="1"/>
    </xf>
    <xf numFmtId="0" fontId="54" fillId="0" borderId="0" xfId="55" applyFont="1" applyFill="1" applyBorder="1" applyAlignment="1" applyProtection="1">
      <alignment vertical="center"/>
    </xf>
    <xf numFmtId="0" fontId="49" fillId="0" borderId="0" xfId="55" applyFont="1" applyBorder="1" applyAlignment="1" applyProtection="1">
      <alignment vertical="center"/>
    </xf>
    <xf numFmtId="2" fontId="49" fillId="0" borderId="8" xfId="89" applyNumberFormat="1" applyFont="1" applyBorder="1" applyAlignment="1" applyProtection="1">
      <alignment horizontal="center" vertical="center"/>
    </xf>
    <xf numFmtId="2" fontId="49" fillId="0" borderId="0" xfId="89" applyNumberFormat="1" applyFont="1" applyBorder="1" applyAlignment="1" applyProtection="1">
      <alignment vertical="center"/>
    </xf>
    <xf numFmtId="2" fontId="49" fillId="0" borderId="0" xfId="89" applyNumberFormat="1" applyFont="1" applyBorder="1" applyAlignment="1" applyProtection="1">
      <alignment horizontal="center" vertical="center"/>
    </xf>
    <xf numFmtId="2" fontId="54" fillId="0" borderId="0" xfId="89" applyNumberFormat="1" applyFont="1" applyBorder="1" applyAlignment="1" applyProtection="1">
      <alignment vertical="center"/>
    </xf>
    <xf numFmtId="2" fontId="55" fillId="16" borderId="5" xfId="89" applyNumberFormat="1" applyFont="1" applyFill="1" applyBorder="1" applyAlignment="1" applyProtection="1">
      <alignment horizontal="center" vertical="center" wrapText="1"/>
    </xf>
    <xf numFmtId="2" fontId="47" fillId="12" borderId="5" xfId="89" applyNumberFormat="1" applyFont="1" applyFill="1" applyBorder="1" applyAlignment="1" applyProtection="1">
      <alignment horizontal="center" vertical="center" wrapText="1"/>
    </xf>
    <xf numFmtId="2" fontId="49" fillId="0" borderId="5" xfId="89" applyNumberFormat="1" applyFont="1" applyFill="1" applyBorder="1" applyAlignment="1" applyProtection="1">
      <alignment horizontal="center" vertical="center" wrapText="1"/>
    </xf>
    <xf numFmtId="10" fontId="49" fillId="0" borderId="5" xfId="89" applyNumberFormat="1" applyFont="1" applyFill="1" applyBorder="1" applyAlignment="1" applyProtection="1">
      <alignment horizontal="center" vertical="center" wrapText="1"/>
    </xf>
    <xf numFmtId="168" fontId="49" fillId="0" borderId="5" xfId="89" applyNumberFormat="1" applyFont="1" applyFill="1" applyBorder="1" applyAlignment="1" applyProtection="1">
      <alignment horizontal="center" vertical="center" wrapText="1"/>
    </xf>
    <xf numFmtId="168" fontId="47" fillId="0" borderId="5" xfId="89" applyNumberFormat="1" applyFont="1" applyFill="1" applyBorder="1" applyAlignment="1" applyProtection="1">
      <alignment horizontal="center" vertical="center" wrapText="1"/>
    </xf>
    <xf numFmtId="2" fontId="47" fillId="5" borderId="4" xfId="89" applyNumberFormat="1" applyFont="1" applyFill="1" applyBorder="1" applyAlignment="1" applyProtection="1">
      <alignment vertical="center" wrapText="1"/>
    </xf>
    <xf numFmtId="2" fontId="47" fillId="5" borderId="18" xfId="89" applyNumberFormat="1" applyFont="1" applyFill="1" applyBorder="1" applyAlignment="1" applyProtection="1">
      <alignment vertical="center" wrapText="1"/>
    </xf>
    <xf numFmtId="0" fontId="5" fillId="11" borderId="18" xfId="55" applyFont="1" applyFill="1" applyBorder="1" applyAlignment="1" applyProtection="1">
      <alignment horizontal="left" vertical="center" wrapText="1"/>
    </xf>
    <xf numFmtId="2" fontId="47" fillId="5" borderId="5" xfId="89" applyNumberFormat="1" applyFont="1" applyFill="1" applyBorder="1" applyAlignment="1" applyProtection="1">
      <alignment horizontal="center" vertical="center" wrapText="1"/>
    </xf>
    <xf numFmtId="0" fontId="5" fillId="11" borderId="4" xfId="55" applyFont="1" applyFill="1" applyBorder="1" applyAlignment="1" applyProtection="1">
      <alignment vertical="center" wrapText="1"/>
    </xf>
    <xf numFmtId="0" fontId="5" fillId="11" borderId="18" xfId="55" applyFont="1" applyFill="1" applyBorder="1" applyAlignment="1" applyProtection="1">
      <alignment vertical="center" wrapText="1"/>
    </xf>
    <xf numFmtId="0" fontId="5" fillId="11" borderId="21" xfId="55" applyFont="1" applyFill="1" applyBorder="1" applyAlignment="1" applyProtection="1">
      <alignment vertical="center" wrapText="1"/>
    </xf>
    <xf numFmtId="0" fontId="32" fillId="12" borderId="4" xfId="55" applyFont="1" applyFill="1" applyBorder="1" applyAlignment="1" applyProtection="1">
      <alignment vertical="center"/>
    </xf>
    <xf numFmtId="0" fontId="32" fillId="12" borderId="18" xfId="55" applyFont="1" applyFill="1" applyBorder="1" applyAlignment="1" applyProtection="1">
      <alignment vertical="center"/>
    </xf>
    <xf numFmtId="0" fontId="5" fillId="12" borderId="18" xfId="55" applyFont="1" applyFill="1" applyBorder="1" applyAlignment="1" applyProtection="1">
      <alignment vertical="center" wrapText="1"/>
    </xf>
    <xf numFmtId="0" fontId="5" fillId="12" borderId="4" xfId="55" applyFont="1" applyFill="1" applyBorder="1" applyAlignment="1" applyProtection="1">
      <alignment vertical="center"/>
    </xf>
    <xf numFmtId="44" fontId="4" fillId="10" borderId="5" xfId="37" applyFont="1" applyFill="1" applyBorder="1" applyAlignment="1" applyProtection="1">
      <alignment horizontal="center" vertical="center" wrapText="1"/>
    </xf>
    <xf numFmtId="44" fontId="4" fillId="13" borderId="5" xfId="37" applyFont="1" applyFill="1" applyBorder="1" applyAlignment="1" applyProtection="1">
      <alignment horizontal="center" vertical="center" wrapText="1"/>
    </xf>
    <xf numFmtId="43" fontId="60" fillId="0" borderId="0" xfId="123" applyFont="1" applyAlignment="1" applyProtection="1">
      <alignment vertical="center"/>
    </xf>
    <xf numFmtId="43" fontId="60" fillId="0" borderId="0" xfId="123" applyFont="1" applyAlignment="1">
      <alignment vertical="center"/>
    </xf>
    <xf numFmtId="0" fontId="61" fillId="0" borderId="0" xfId="55" applyFont="1" applyAlignment="1" applyProtection="1">
      <alignment vertical="center"/>
    </xf>
    <xf numFmtId="0" fontId="61" fillId="0" borderId="0" xfId="55" applyFont="1" applyAlignment="1">
      <alignment vertical="center"/>
    </xf>
    <xf numFmtId="0" fontId="51" fillId="0" borderId="8" xfId="55" applyFont="1" applyFill="1" applyBorder="1" applyAlignment="1" applyProtection="1">
      <alignment horizontal="center" vertical="center"/>
      <protection locked="0"/>
    </xf>
    <xf numFmtId="0" fontId="50" fillId="0" borderId="0" xfId="55" applyFont="1" applyFill="1" applyBorder="1" applyAlignment="1" applyProtection="1">
      <alignment horizontal="center" vertical="center"/>
      <protection locked="0"/>
    </xf>
    <xf numFmtId="0" fontId="50" fillId="0" borderId="0" xfId="55" applyFont="1" applyFill="1" applyBorder="1" applyAlignment="1" applyProtection="1">
      <alignment horizontal="left" vertical="center" wrapText="1"/>
      <protection locked="0"/>
    </xf>
    <xf numFmtId="4" fontId="50" fillId="0" borderId="0" xfId="128" applyNumberFormat="1" applyFont="1" applyFill="1" applyBorder="1" applyAlignment="1" applyProtection="1">
      <alignment horizontal="center" vertical="center"/>
      <protection locked="0"/>
    </xf>
    <xf numFmtId="44" fontId="50" fillId="0" borderId="0" xfId="128" applyNumberFormat="1" applyFont="1" applyFill="1" applyBorder="1" applyAlignment="1" applyProtection="1">
      <alignment vertical="center"/>
      <protection locked="0"/>
    </xf>
    <xf numFmtId="44" fontId="50" fillId="0" borderId="34" xfId="37" applyFont="1" applyFill="1" applyBorder="1" applyAlignment="1" applyProtection="1">
      <alignment vertical="center"/>
      <protection locked="0"/>
    </xf>
    <xf numFmtId="49" fontId="5" fillId="0" borderId="8" xfId="55" applyNumberFormat="1" applyFont="1" applyFill="1" applyBorder="1" applyAlignment="1" applyProtection="1">
      <alignment horizontal="right" vertical="center"/>
      <protection locked="0"/>
    </xf>
    <xf numFmtId="49" fontId="4" fillId="0" borderId="0" xfId="55" applyNumberFormat="1" applyFont="1" applyFill="1" applyBorder="1" applyAlignment="1" applyProtection="1">
      <alignment horizontal="right" vertical="center"/>
      <protection locked="0"/>
    </xf>
    <xf numFmtId="49" fontId="5" fillId="0" borderId="0" xfId="55" applyNumberFormat="1" applyFont="1" applyFill="1" applyBorder="1" applyAlignment="1" applyProtection="1">
      <alignment horizontal="left" vertical="center" wrapText="1"/>
      <protection locked="0"/>
    </xf>
    <xf numFmtId="49" fontId="5" fillId="0" borderId="0" xfId="55" applyNumberFormat="1" applyFont="1" applyFill="1" applyBorder="1" applyAlignment="1" applyProtection="1">
      <alignment horizontal="center" vertical="center"/>
      <protection locked="0"/>
    </xf>
    <xf numFmtId="4" fontId="5" fillId="0" borderId="0" xfId="55" applyNumberFormat="1" applyFont="1" applyFill="1" applyBorder="1" applyAlignment="1" applyProtection="1">
      <alignment horizontal="center" vertical="center"/>
      <protection locked="0"/>
    </xf>
    <xf numFmtId="44" fontId="5" fillId="0" borderId="0" xfId="55" applyNumberFormat="1" applyFont="1" applyFill="1" applyBorder="1" applyAlignment="1" applyProtection="1">
      <alignment horizontal="right" vertical="center"/>
      <protection locked="0"/>
    </xf>
    <xf numFmtId="44" fontId="5" fillId="0" borderId="34" xfId="37" applyFont="1" applyFill="1" applyBorder="1" applyAlignment="1" applyProtection="1">
      <alignment vertical="center"/>
      <protection locked="0"/>
    </xf>
    <xf numFmtId="0" fontId="5" fillId="0" borderId="8" xfId="55" applyFont="1" applyFill="1" applyBorder="1" applyAlignment="1" applyProtection="1">
      <alignment horizontal="center"/>
      <protection locked="0"/>
    </xf>
    <xf numFmtId="0" fontId="4" fillId="0" borderId="0" xfId="55" applyFont="1" applyFill="1" applyBorder="1" applyAlignment="1" applyProtection="1">
      <alignment horizontal="center"/>
      <protection locked="0"/>
    </xf>
    <xf numFmtId="44" fontId="4" fillId="0" borderId="34" xfId="37" applyFont="1" applyFill="1" applyBorder="1" applyAlignment="1" applyProtection="1">
      <alignment vertical="center"/>
      <protection locked="0"/>
    </xf>
    <xf numFmtId="44" fontId="30" fillId="0" borderId="34" xfId="37" applyFont="1" applyBorder="1" applyAlignment="1" applyProtection="1">
      <alignment horizontal="center"/>
      <protection locked="0"/>
    </xf>
    <xf numFmtId="0" fontId="4" fillId="0" borderId="0" xfId="78" applyFont="1" applyBorder="1" applyAlignment="1" applyProtection="1">
      <alignment horizontal="center"/>
      <protection locked="0"/>
    </xf>
    <xf numFmtId="0" fontId="5" fillId="0" borderId="35" xfId="55" applyFont="1" applyFill="1" applyBorder="1" applyAlignment="1" applyProtection="1">
      <alignment horizontal="center" vertical="center"/>
      <protection locked="0"/>
    </xf>
    <xf numFmtId="0" fontId="4" fillId="0" borderId="32" xfId="55" applyFont="1" applyFill="1" applyBorder="1" applyAlignment="1" applyProtection="1">
      <alignment horizontal="left" vertical="center" wrapText="1"/>
      <protection locked="0"/>
    </xf>
    <xf numFmtId="0" fontId="4" fillId="0" borderId="32" xfId="55" applyFont="1" applyFill="1" applyBorder="1" applyAlignment="1" applyProtection="1">
      <alignment horizontal="center" vertical="center"/>
      <protection locked="0"/>
    </xf>
    <xf numFmtId="4" fontId="4" fillId="0" borderId="32" xfId="55" applyNumberFormat="1" applyFont="1" applyFill="1" applyBorder="1" applyAlignment="1" applyProtection="1">
      <alignment horizontal="center" vertical="center"/>
      <protection locked="0"/>
    </xf>
    <xf numFmtId="0" fontId="4" fillId="0" borderId="32" xfId="55" applyFont="1" applyFill="1" applyBorder="1" applyAlignment="1" applyProtection="1">
      <alignment vertical="center"/>
      <protection locked="0"/>
    </xf>
    <xf numFmtId="44" fontId="34" fillId="0" borderId="36" xfId="37" applyFont="1" applyBorder="1" applyAlignment="1" applyProtection="1">
      <alignment horizontal="center"/>
      <protection locked="0"/>
    </xf>
    <xf numFmtId="2" fontId="49" fillId="0" borderId="8" xfId="89" applyNumberFormat="1" applyFont="1" applyFill="1" applyBorder="1" applyAlignment="1" applyProtection="1">
      <alignment vertical="center"/>
      <protection locked="0"/>
    </xf>
    <xf numFmtId="2" fontId="49" fillId="0" borderId="0" xfId="89" applyNumberFormat="1" applyFont="1" applyFill="1" applyBorder="1" applyAlignment="1" applyProtection="1">
      <alignment vertical="center"/>
      <protection locked="0"/>
    </xf>
    <xf numFmtId="167" fontId="47" fillId="0" borderId="0" xfId="89" applyNumberFormat="1" applyFont="1" applyFill="1" applyBorder="1" applyAlignment="1" applyProtection="1">
      <alignment vertical="center"/>
      <protection locked="0"/>
    </xf>
    <xf numFmtId="2" fontId="49" fillId="0" borderId="0" xfId="89" applyNumberFormat="1" applyFont="1" applyFill="1" applyBorder="1" applyAlignment="1" applyProtection="1">
      <alignment horizontal="center" vertical="center"/>
      <protection locked="0"/>
    </xf>
    <xf numFmtId="4" fontId="54" fillId="0" borderId="0" xfId="89" applyNumberFormat="1" applyFont="1" applyFill="1" applyBorder="1" applyAlignment="1" applyProtection="1">
      <alignment vertical="center"/>
      <protection locked="0"/>
    </xf>
    <xf numFmtId="0" fontId="49" fillId="0" borderId="0" xfId="55" applyFont="1" applyBorder="1" applyAlignment="1" applyProtection="1">
      <alignment vertical="center"/>
      <protection locked="0"/>
    </xf>
    <xf numFmtId="43" fontId="60" fillId="0" borderId="0" xfId="123" applyFont="1" applyAlignment="1" applyProtection="1">
      <alignment vertical="center"/>
      <protection locked="0"/>
    </xf>
    <xf numFmtId="0" fontId="61" fillId="0" borderId="0" xfId="55" applyFont="1" applyAlignment="1" applyProtection="1">
      <alignment vertical="center"/>
      <protection locked="0"/>
    </xf>
    <xf numFmtId="2" fontId="62" fillId="0" borderId="8" xfId="89" applyNumberFormat="1" applyFont="1" applyBorder="1" applyAlignment="1" applyProtection="1">
      <alignment vertical="center"/>
      <protection locked="0"/>
    </xf>
    <xf numFmtId="2" fontId="49" fillId="0" borderId="8" xfId="89" applyNumberFormat="1" applyFont="1" applyBorder="1" applyAlignment="1" applyProtection="1">
      <alignment vertical="center"/>
      <protection locked="0"/>
    </xf>
    <xf numFmtId="2" fontId="49" fillId="0" borderId="0" xfId="89" applyNumberFormat="1" applyFont="1" applyBorder="1" applyAlignment="1" applyProtection="1">
      <alignment vertical="center"/>
      <protection locked="0"/>
    </xf>
    <xf numFmtId="0" fontId="63" fillId="0" borderId="0" xfId="55" applyFont="1" applyBorder="1" applyAlignment="1" applyProtection="1">
      <alignment vertical="center"/>
      <protection locked="0"/>
    </xf>
    <xf numFmtId="2" fontId="49" fillId="0" borderId="0" xfId="89" applyNumberFormat="1" applyFont="1" applyBorder="1" applyAlignment="1" applyProtection="1">
      <alignment horizontal="center" vertical="center"/>
      <protection locked="0"/>
    </xf>
    <xf numFmtId="0" fontId="64" fillId="0" borderId="0" xfId="55" applyFont="1" applyBorder="1" applyAlignment="1" applyProtection="1">
      <alignment vertical="center"/>
      <protection locked="0"/>
    </xf>
    <xf numFmtId="0" fontId="47" fillId="0" borderId="0" xfId="55" applyFont="1" applyBorder="1" applyAlignment="1" applyProtection="1">
      <alignment vertical="center"/>
      <protection locked="0"/>
    </xf>
    <xf numFmtId="2" fontId="63" fillId="0" borderId="8" xfId="89" applyNumberFormat="1" applyFont="1" applyBorder="1" applyAlignment="1" applyProtection="1">
      <alignment vertical="center"/>
      <protection locked="0"/>
    </xf>
    <xf numFmtId="2" fontId="63" fillId="0" borderId="0" xfId="89" applyNumberFormat="1" applyFont="1" applyBorder="1" applyAlignment="1" applyProtection="1">
      <alignment vertical="center"/>
      <protection locked="0"/>
    </xf>
    <xf numFmtId="2" fontId="63" fillId="0" borderId="0" xfId="89" applyNumberFormat="1" applyFont="1" applyBorder="1" applyAlignment="1" applyProtection="1">
      <alignment horizontal="center" vertical="center"/>
      <protection locked="0"/>
    </xf>
    <xf numFmtId="2" fontId="65" fillId="0" borderId="0" xfId="89" applyNumberFormat="1" applyFont="1" applyBorder="1" applyAlignment="1" applyProtection="1">
      <alignment vertical="center"/>
      <protection locked="0"/>
    </xf>
    <xf numFmtId="1" fontId="63" fillId="0" borderId="0" xfId="89" applyNumberFormat="1" applyFont="1" applyBorder="1" applyAlignment="1" applyProtection="1">
      <alignment vertical="center"/>
      <protection locked="0"/>
    </xf>
    <xf numFmtId="0" fontId="49" fillId="0" borderId="8" xfId="55" applyFont="1" applyBorder="1" applyAlignment="1" applyProtection="1">
      <alignment vertical="center"/>
      <protection locked="0"/>
    </xf>
    <xf numFmtId="0" fontId="49" fillId="0" borderId="35" xfId="55" applyFont="1" applyBorder="1" applyAlignment="1" applyProtection="1">
      <alignment vertical="center"/>
      <protection locked="0"/>
    </xf>
    <xf numFmtId="0" fontId="49" fillId="0" borderId="32" xfId="55" applyFont="1" applyBorder="1" applyAlignment="1" applyProtection="1">
      <alignment vertical="center"/>
      <protection locked="0"/>
    </xf>
    <xf numFmtId="0" fontId="50" fillId="0" borderId="0" xfId="0" applyFont="1" applyProtection="1">
      <protection locked="0"/>
    </xf>
    <xf numFmtId="0" fontId="4" fillId="0" borderId="0" xfId="55" applyFont="1" applyFill="1" applyBorder="1" applyAlignment="1" applyProtection="1">
      <alignment horizontal="left" vertical="center" wrapText="1"/>
      <protection locked="0"/>
    </xf>
    <xf numFmtId="0" fontId="4" fillId="0" borderId="0" xfId="55" applyFont="1" applyFill="1" applyBorder="1" applyAlignment="1" applyProtection="1">
      <alignment horizontal="center" vertical="center"/>
      <protection locked="0"/>
    </xf>
    <xf numFmtId="4" fontId="4" fillId="0" borderId="0" xfId="55" applyNumberFormat="1" applyFont="1" applyFill="1" applyBorder="1" applyAlignment="1" applyProtection="1">
      <alignment horizontal="center" vertical="center"/>
      <protection locked="0"/>
    </xf>
    <xf numFmtId="0" fontId="4" fillId="0" borderId="0" xfId="55" applyFont="1" applyFill="1" applyBorder="1" applyAlignment="1" applyProtection="1">
      <alignment vertical="center"/>
      <protection locked="0"/>
    </xf>
    <xf numFmtId="44" fontId="34" fillId="0" borderId="34" xfId="37" applyFont="1" applyBorder="1" applyAlignment="1" applyProtection="1">
      <alignment horizontal="center"/>
      <protection locked="0"/>
    </xf>
    <xf numFmtId="0" fontId="5" fillId="0" borderId="8" xfId="55" applyFont="1" applyFill="1" applyBorder="1" applyAlignment="1" applyProtection="1">
      <alignment horizontal="center" vertical="center"/>
      <protection locked="0"/>
    </xf>
    <xf numFmtId="2" fontId="50" fillId="10" borderId="0" xfId="89" applyNumberFormat="1" applyFont="1" applyFill="1" applyProtection="1">
      <protection locked="0"/>
    </xf>
    <xf numFmtId="2" fontId="55" fillId="16" borderId="18" xfId="89" applyNumberFormat="1" applyFont="1" applyFill="1" applyBorder="1" applyAlignment="1" applyProtection="1">
      <alignment vertical="center" wrapText="1"/>
    </xf>
    <xf numFmtId="2" fontId="55" fillId="16" borderId="21" xfId="89" applyNumberFormat="1" applyFont="1" applyFill="1" applyBorder="1" applyAlignment="1" applyProtection="1">
      <alignment vertical="center" wrapText="1"/>
    </xf>
    <xf numFmtId="2" fontId="55" fillId="16" borderId="4" xfId="89" applyNumberFormat="1" applyFont="1" applyFill="1" applyBorder="1" applyAlignment="1" applyProtection="1">
      <alignment vertical="center"/>
    </xf>
    <xf numFmtId="44" fontId="4" fillId="0" borderId="5" xfId="37" applyFont="1" applyFill="1" applyBorder="1" applyAlignment="1" applyProtection="1">
      <alignment horizontal="center" vertical="center" wrapText="1"/>
    </xf>
    <xf numFmtId="44" fontId="4" fillId="0" borderId="5" xfId="37" applyFont="1" applyFill="1" applyBorder="1" applyAlignment="1" applyProtection="1">
      <alignment horizontal="left" vertical="center" wrapText="1"/>
    </xf>
    <xf numFmtId="0" fontId="50" fillId="0" borderId="0" xfId="55" applyFont="1" applyFill="1" applyAlignment="1" applyProtection="1">
      <alignment vertical="center"/>
    </xf>
    <xf numFmtId="43" fontId="4" fillId="0" borderId="0" xfId="55" applyNumberFormat="1" applyFont="1" applyFill="1" applyAlignment="1" applyProtection="1">
      <alignment vertical="center"/>
    </xf>
    <xf numFmtId="165" fontId="4" fillId="0" borderId="0" xfId="128" applyNumberFormat="1" applyFont="1" applyFill="1" applyAlignment="1" applyProtection="1">
      <alignment vertical="center"/>
    </xf>
    <xf numFmtId="14" fontId="48" fillId="0" borderId="0" xfId="89" applyNumberFormat="1" applyFont="1" applyFill="1" applyBorder="1" applyAlignment="1" applyProtection="1">
      <alignment horizontal="left" vertical="center"/>
      <protection locked="0"/>
    </xf>
    <xf numFmtId="2" fontId="55" fillId="16" borderId="18" xfId="89" applyNumberFormat="1" applyFont="1" applyFill="1" applyBorder="1" applyAlignment="1" applyProtection="1">
      <alignment vertical="center" wrapText="1"/>
      <protection locked="0"/>
    </xf>
    <xf numFmtId="0" fontId="56" fillId="0" borderId="8" xfId="0" applyFont="1" applyBorder="1" applyAlignment="1" applyProtection="1">
      <alignment horizontal="left" vertical="center" wrapText="1"/>
    </xf>
    <xf numFmtId="0" fontId="56" fillId="0" borderId="0" xfId="0" applyFont="1" applyAlignment="1" applyProtection="1">
      <alignment horizontal="left" vertical="center" wrapText="1"/>
    </xf>
    <xf numFmtId="0" fontId="38" fillId="12" borderId="15" xfId="78" applyFont="1" applyFill="1" applyBorder="1" applyAlignment="1" applyProtection="1">
      <alignment horizontal="center" vertical="center" wrapText="1"/>
    </xf>
    <xf numFmtId="0" fontId="38" fillId="12" borderId="16" xfId="78" applyFont="1" applyFill="1" applyBorder="1" applyAlignment="1" applyProtection="1">
      <alignment horizontal="center" vertical="center" wrapText="1"/>
    </xf>
    <xf numFmtId="0" fontId="5" fillId="11" borderId="4" xfId="55" applyFont="1" applyFill="1" applyBorder="1" applyAlignment="1" applyProtection="1">
      <alignment horizontal="center" vertical="center"/>
    </xf>
    <xf numFmtId="0" fontId="5" fillId="11" borderId="21" xfId="55" applyFont="1" applyFill="1" applyBorder="1" applyAlignment="1" applyProtection="1">
      <alignment horizontal="center" vertical="center"/>
    </xf>
    <xf numFmtId="0" fontId="32" fillId="11" borderId="26" xfId="0" applyFont="1" applyFill="1" applyBorder="1" applyAlignment="1" applyProtection="1">
      <alignment horizontal="left" vertical="center" wrapText="1"/>
    </xf>
    <xf numFmtId="0" fontId="32" fillId="11" borderId="27" xfId="0" applyFont="1" applyFill="1" applyBorder="1" applyAlignment="1" applyProtection="1">
      <alignment horizontal="left" vertical="center" wrapText="1"/>
    </xf>
    <xf numFmtId="0" fontId="32" fillId="11" borderId="28" xfId="0" applyFont="1" applyFill="1" applyBorder="1" applyAlignment="1" applyProtection="1">
      <alignment horizontal="left" vertical="center" wrapText="1"/>
    </xf>
    <xf numFmtId="0" fontId="57" fillId="10" borderId="29" xfId="55" applyFont="1" applyFill="1" applyBorder="1" applyAlignment="1" applyProtection="1">
      <alignment horizontal="center" vertical="center" wrapText="1"/>
      <protection locked="0"/>
    </xf>
    <xf numFmtId="0" fontId="58" fillId="10" borderId="30" xfId="55" applyFont="1" applyFill="1" applyBorder="1" applyAlignment="1" applyProtection="1">
      <alignment horizontal="center" vertical="center" wrapText="1"/>
      <protection locked="0"/>
    </xf>
    <xf numFmtId="0" fontId="58" fillId="10" borderId="31" xfId="55" applyFont="1" applyFill="1" applyBorder="1" applyAlignment="1" applyProtection="1">
      <alignment horizontal="center" vertical="center" wrapText="1"/>
      <protection locked="0"/>
    </xf>
    <xf numFmtId="0" fontId="33" fillId="12" borderId="10" xfId="0" applyFont="1" applyFill="1" applyBorder="1" applyAlignment="1" applyProtection="1">
      <alignment horizontal="center" vertical="center"/>
    </xf>
    <xf numFmtId="0" fontId="33" fillId="12" borderId="5" xfId="0" applyFont="1" applyFill="1" applyBorder="1" applyAlignment="1" applyProtection="1">
      <alignment horizontal="center" vertical="center"/>
    </xf>
    <xf numFmtId="0" fontId="33" fillId="12" borderId="4" xfId="0" applyFont="1" applyFill="1" applyBorder="1" applyAlignment="1" applyProtection="1">
      <alignment horizontal="center" vertical="center"/>
    </xf>
    <xf numFmtId="0" fontId="33" fillId="12" borderId="19" xfId="0" applyFont="1" applyFill="1" applyBorder="1" applyAlignment="1" applyProtection="1">
      <alignment horizontal="center" vertical="center"/>
    </xf>
    <xf numFmtId="0" fontId="32" fillId="11" borderId="32" xfId="0" applyFont="1" applyFill="1" applyBorder="1" applyAlignment="1" applyProtection="1">
      <alignment horizontal="left" vertical="center"/>
    </xf>
    <xf numFmtId="0" fontId="32" fillId="11" borderId="33" xfId="0" applyFont="1" applyFill="1" applyBorder="1" applyAlignment="1" applyProtection="1">
      <alignment horizontal="left" vertical="center"/>
    </xf>
    <xf numFmtId="49" fontId="32" fillId="11" borderId="18" xfId="0" applyNumberFormat="1" applyFont="1" applyFill="1" applyBorder="1" applyAlignment="1" applyProtection="1">
      <alignment horizontal="left" vertical="center" wrapText="1"/>
    </xf>
    <xf numFmtId="0" fontId="32" fillId="11" borderId="18" xfId="0" applyFont="1" applyFill="1" applyBorder="1" applyAlignment="1" applyProtection="1">
      <alignment horizontal="left" vertical="center" wrapText="1"/>
    </xf>
    <xf numFmtId="0" fontId="32" fillId="11" borderId="21" xfId="0" applyFont="1" applyFill="1" applyBorder="1" applyAlignment="1" applyProtection="1">
      <alignment horizontal="left" vertical="center" wrapText="1"/>
    </xf>
    <xf numFmtId="0" fontId="5" fillId="11" borderId="4" xfId="55" applyFont="1" applyFill="1" applyBorder="1" applyAlignment="1" applyProtection="1">
      <alignment horizontal="left" vertical="center" wrapText="1"/>
    </xf>
    <xf numFmtId="0" fontId="5" fillId="11" borderId="18" xfId="55" applyFont="1" applyFill="1" applyBorder="1" applyAlignment="1" applyProtection="1">
      <alignment horizontal="left" vertical="center" wrapText="1"/>
    </xf>
    <xf numFmtId="0" fontId="5" fillId="11" borderId="21" xfId="55" applyFont="1" applyFill="1" applyBorder="1" applyAlignment="1" applyProtection="1">
      <alignment horizontal="left" vertical="center" wrapText="1"/>
    </xf>
    <xf numFmtId="49" fontId="32" fillId="14" borderId="16" xfId="55" applyNumberFormat="1" applyFont="1" applyFill="1" applyBorder="1" applyAlignment="1" applyProtection="1">
      <alignment horizontal="center" vertical="center" wrapText="1"/>
    </xf>
    <xf numFmtId="0" fontId="33" fillId="15" borderId="4" xfId="55" applyFont="1" applyFill="1" applyBorder="1" applyAlignment="1" applyProtection="1">
      <alignment horizontal="left" vertical="center" wrapText="1"/>
    </xf>
    <xf numFmtId="0" fontId="33" fillId="15" borderId="18" xfId="55" applyFont="1" applyFill="1" applyBorder="1" applyAlignment="1" applyProtection="1">
      <alignment horizontal="left" vertical="center" wrapText="1"/>
    </xf>
    <xf numFmtId="0" fontId="32" fillId="11" borderId="23" xfId="0" applyFont="1" applyFill="1" applyBorder="1" applyAlignment="1" applyProtection="1">
      <alignment horizontal="left" vertical="center" wrapText="1"/>
    </xf>
    <xf numFmtId="0" fontId="32" fillId="10" borderId="24" xfId="0" applyFont="1" applyFill="1" applyBorder="1" applyAlignment="1" applyProtection="1">
      <alignment horizontal="left" vertical="center" wrapText="1"/>
    </xf>
    <xf numFmtId="0" fontId="32" fillId="10" borderId="25" xfId="0" applyFont="1" applyFill="1" applyBorder="1" applyAlignment="1" applyProtection="1">
      <alignment horizontal="left" vertical="center" wrapText="1"/>
    </xf>
    <xf numFmtId="0" fontId="32" fillId="10" borderId="5" xfId="0" applyFont="1" applyFill="1" applyBorder="1" applyAlignment="1" applyProtection="1">
      <alignment horizontal="center" vertical="center"/>
    </xf>
    <xf numFmtId="14" fontId="5" fillId="11" borderId="5" xfId="0" applyNumberFormat="1" applyFont="1" applyFill="1" applyBorder="1" applyAlignment="1" applyProtection="1">
      <alignment horizontal="center" vertical="center" wrapText="1"/>
    </xf>
    <xf numFmtId="4" fontId="32" fillId="10" borderId="5" xfId="0" applyNumberFormat="1" applyFont="1" applyFill="1" applyBorder="1" applyAlignment="1" applyProtection="1">
      <alignment horizontal="center" vertical="center"/>
    </xf>
    <xf numFmtId="0" fontId="34" fillId="0" borderId="32" xfId="78" applyFont="1" applyBorder="1" applyAlignment="1" applyProtection="1">
      <alignment horizontal="center" vertical="center"/>
      <protection locked="0"/>
    </xf>
    <xf numFmtId="4" fontId="50" fillId="0" borderId="23" xfId="0" applyNumberFormat="1" applyFont="1" applyBorder="1" applyAlignment="1" applyProtection="1">
      <alignment horizontal="center"/>
      <protection locked="0"/>
    </xf>
    <xf numFmtId="0" fontId="50" fillId="0" borderId="23" xfId="0" applyFont="1" applyBorder="1" applyAlignment="1" applyProtection="1">
      <alignment horizontal="center"/>
      <protection locked="0"/>
    </xf>
    <xf numFmtId="4" fontId="50" fillId="0" borderId="0" xfId="0" applyNumberFormat="1" applyFont="1" applyAlignment="1" applyProtection="1">
      <alignment horizontal="center"/>
      <protection locked="0"/>
    </xf>
    <xf numFmtId="0" fontId="50" fillId="0" borderId="0" xfId="0" applyFont="1" applyAlignment="1" applyProtection="1">
      <alignment horizontal="center"/>
      <protection locked="0"/>
    </xf>
    <xf numFmtId="0" fontId="66" fillId="0" borderId="0" xfId="0" applyFont="1" applyAlignment="1" applyProtection="1">
      <alignment horizontal="center" vertical="center"/>
      <protection locked="0"/>
    </xf>
    <xf numFmtId="0" fontId="34" fillId="0" borderId="0" xfId="78" applyFont="1" applyBorder="1" applyAlignment="1" applyProtection="1">
      <alignment horizontal="center" vertical="center"/>
      <protection locked="0"/>
    </xf>
    <xf numFmtId="0" fontId="4" fillId="0" borderId="0" xfId="78" applyFont="1" applyFill="1" applyBorder="1" applyAlignment="1" applyProtection="1">
      <alignment horizontal="center" vertical="center"/>
      <protection locked="0"/>
    </xf>
    <xf numFmtId="0" fontId="4" fillId="0" borderId="0" xfId="78" applyFont="1" applyBorder="1" applyAlignment="1" applyProtection="1">
      <alignment horizontal="center"/>
      <protection locked="0"/>
    </xf>
    <xf numFmtId="4" fontId="50" fillId="0" borderId="0" xfId="0" applyNumberFormat="1" applyFont="1" applyAlignment="1" applyProtection="1">
      <alignment horizontal="center" vertical="center"/>
      <protection locked="0"/>
    </xf>
    <xf numFmtId="2" fontId="47" fillId="12" borderId="5" xfId="89" applyNumberFormat="1" applyFont="1" applyFill="1" applyBorder="1" applyAlignment="1" applyProtection="1">
      <alignment horizontal="left" vertical="center" wrapText="1"/>
    </xf>
    <xf numFmtId="0" fontId="59" fillId="14" borderId="8" xfId="55" applyFont="1" applyFill="1" applyBorder="1" applyAlignment="1" applyProtection="1">
      <alignment horizontal="center" vertical="center" wrapText="1"/>
    </xf>
    <xf numFmtId="0" fontId="59" fillId="14" borderId="0" xfId="55" applyFont="1" applyFill="1" applyBorder="1" applyAlignment="1" applyProtection="1">
      <alignment horizontal="center" vertical="center" wrapText="1"/>
    </xf>
    <xf numFmtId="2" fontId="47" fillId="5" borderId="5" xfId="89" applyNumberFormat="1" applyFont="1" applyFill="1" applyBorder="1" applyAlignment="1" applyProtection="1">
      <alignment horizontal="center" vertical="center" wrapText="1"/>
    </xf>
    <xf numFmtId="0" fontId="47" fillId="0" borderId="0" xfId="55" applyFont="1" applyFill="1" applyBorder="1" applyAlignment="1" applyProtection="1">
      <alignment horizontal="left" vertical="center" wrapText="1"/>
    </xf>
    <xf numFmtId="0" fontId="47" fillId="0" borderId="8" xfId="55" applyFont="1" applyFill="1" applyBorder="1" applyAlignment="1" applyProtection="1">
      <alignment horizontal="left" vertical="center" wrapText="1"/>
    </xf>
    <xf numFmtId="0" fontId="54" fillId="0" borderId="0" xfId="55" applyFont="1" applyFill="1" applyBorder="1" applyAlignment="1" applyProtection="1">
      <alignment horizontal="left" vertical="center"/>
    </xf>
    <xf numFmtId="0" fontId="54" fillId="0" borderId="0" xfId="55" applyFont="1" applyFill="1" applyBorder="1" applyAlignment="1" applyProtection="1">
      <alignment horizontal="left" vertical="center" wrapText="1"/>
    </xf>
    <xf numFmtId="2" fontId="61" fillId="0" borderId="8" xfId="89" applyNumberFormat="1" applyFont="1" applyBorder="1" applyAlignment="1" applyProtection="1">
      <alignment horizontal="center" vertical="center"/>
      <protection locked="0"/>
    </xf>
    <xf numFmtId="2" fontId="61" fillId="0" borderId="0" xfId="89" applyNumberFormat="1" applyFont="1" applyBorder="1" applyAlignment="1" applyProtection="1">
      <alignment horizontal="center" vertical="center"/>
      <protection locked="0"/>
    </xf>
    <xf numFmtId="0" fontId="63" fillId="0" borderId="0" xfId="55" applyFont="1" applyBorder="1" applyAlignment="1" applyProtection="1">
      <alignment horizontal="center" vertical="center"/>
      <protection locked="0"/>
    </xf>
    <xf numFmtId="4" fontId="50" fillId="0" borderId="23" xfId="0" applyNumberFormat="1" applyFont="1" applyBorder="1" applyAlignment="1" applyProtection="1">
      <alignment horizontal="center" vertical="center"/>
      <protection locked="0"/>
    </xf>
    <xf numFmtId="2" fontId="47" fillId="0" borderId="5" xfId="89" applyNumberFormat="1" applyFont="1" applyBorder="1" applyAlignment="1" applyProtection="1">
      <alignment horizontal="right" vertical="center" wrapText="1"/>
    </xf>
    <xf numFmtId="0" fontId="0" fillId="0" borderId="5" xfId="0" applyBorder="1" applyProtection="1"/>
    <xf numFmtId="2" fontId="47" fillId="0" borderId="0" xfId="89" applyNumberFormat="1" applyFont="1" applyBorder="1" applyAlignment="1" applyProtection="1">
      <alignment horizontal="center" vertical="center"/>
      <protection locked="0"/>
    </xf>
    <xf numFmtId="0" fontId="47" fillId="0" borderId="0" xfId="55" applyFont="1" applyBorder="1" applyAlignment="1" applyProtection="1">
      <alignment horizontal="center" vertical="center"/>
      <protection locked="0"/>
    </xf>
    <xf numFmtId="2" fontId="47" fillId="12" borderId="5" xfId="89" applyNumberFormat="1" applyFont="1" applyFill="1" applyBorder="1" applyAlignment="1" applyProtection="1">
      <alignment horizontal="center" vertical="center" wrapText="1"/>
    </xf>
  </cellXfs>
  <cellStyles count="140">
    <cellStyle name="_x000d__x000a_JournalTemplate=C:\COMFO\CTALK\JOURSTD.TPL_x000d__x000a_LbStateAddress=3 3 0 251 1 89 2 311_x000d__x000a_LbStateJou" xfId="1" xr:uid="{00000000-0005-0000-0000-000000000000}"/>
    <cellStyle name="20% - Ênfase1 100" xfId="2" xr:uid="{00000000-0005-0000-0000-000001000000}"/>
    <cellStyle name="60% - Ênfase6 37" xfId="3" xr:uid="{00000000-0005-0000-0000-000002000000}"/>
    <cellStyle name="Check Cell" xfId="4" xr:uid="{00000000-0005-0000-0000-000003000000}"/>
    <cellStyle name="Comma_Arauco Piping list" xfId="5" xr:uid="{00000000-0005-0000-0000-000004000000}"/>
    <cellStyle name="Comma0" xfId="6" xr:uid="{00000000-0005-0000-0000-000005000000}"/>
    <cellStyle name="CORES" xfId="7" xr:uid="{00000000-0005-0000-0000-000006000000}"/>
    <cellStyle name="Currency [0]_Arauco Piping list" xfId="8" xr:uid="{00000000-0005-0000-0000-000007000000}"/>
    <cellStyle name="Currency_Arauco Piping list" xfId="9" xr:uid="{00000000-0005-0000-0000-000008000000}"/>
    <cellStyle name="Currency0" xfId="10" xr:uid="{00000000-0005-0000-0000-000009000000}"/>
    <cellStyle name="Data" xfId="11" xr:uid="{00000000-0005-0000-0000-00000A000000}"/>
    <cellStyle name="Date" xfId="12" xr:uid="{00000000-0005-0000-0000-00000B000000}"/>
    <cellStyle name="Euro" xfId="13" xr:uid="{00000000-0005-0000-0000-00000C000000}"/>
    <cellStyle name="Excel Built-in Excel Built-in Excel Built-in Excel Built-in Excel Built-in Excel Built-in Excel Built-in Excel Built-in Separador de milhares 4" xfId="14" xr:uid="{00000000-0005-0000-0000-00000D000000}"/>
    <cellStyle name="Excel Built-in Excel Built-in Excel Built-in Excel Built-in Excel Built-in Excel Built-in Excel Built-in Separador de milhares 4" xfId="15" xr:uid="{00000000-0005-0000-0000-00000E000000}"/>
    <cellStyle name="Excel Built-in Normal" xfId="16" xr:uid="{00000000-0005-0000-0000-00000F000000}"/>
    <cellStyle name="Excel Built-in Normal 1" xfId="17" xr:uid="{00000000-0005-0000-0000-000010000000}"/>
    <cellStyle name="Excel Built-in Normal 2" xfId="18" xr:uid="{00000000-0005-0000-0000-000011000000}"/>
    <cellStyle name="Excel Built-in Normal 3" xfId="19" xr:uid="{00000000-0005-0000-0000-000012000000}"/>
    <cellStyle name="Excel_BuiltIn_Comma" xfId="20" xr:uid="{00000000-0005-0000-0000-000013000000}"/>
    <cellStyle name="Fixed" xfId="21" xr:uid="{00000000-0005-0000-0000-000014000000}"/>
    <cellStyle name="Fixo" xfId="22" xr:uid="{00000000-0005-0000-0000-000015000000}"/>
    <cellStyle name="Followed Hyperlink" xfId="23" xr:uid="{00000000-0005-0000-0000-000016000000}"/>
    <cellStyle name="Good" xfId="24" xr:uid="{00000000-0005-0000-0000-000017000000}"/>
    <cellStyle name="Grey" xfId="25" xr:uid="{00000000-0005-0000-0000-000018000000}"/>
    <cellStyle name="Heading" xfId="26" xr:uid="{00000000-0005-0000-0000-000019000000}"/>
    <cellStyle name="Heading 1" xfId="27" xr:uid="{00000000-0005-0000-0000-00001A000000}"/>
    <cellStyle name="Heading 2" xfId="28" xr:uid="{00000000-0005-0000-0000-00001B000000}"/>
    <cellStyle name="Heading1" xfId="29" xr:uid="{00000000-0005-0000-0000-00001C000000}"/>
    <cellStyle name="Hiperlink 2" xfId="30" xr:uid="{00000000-0005-0000-0000-00001D000000}"/>
    <cellStyle name="Indefinido" xfId="31" xr:uid="{00000000-0005-0000-0000-00001E000000}"/>
    <cellStyle name="Input" xfId="32" xr:uid="{00000000-0005-0000-0000-00001F000000}"/>
    <cellStyle name="Input [yellow]" xfId="33" xr:uid="{00000000-0005-0000-0000-000020000000}"/>
    <cellStyle name="Linked Cell" xfId="34" xr:uid="{00000000-0005-0000-0000-000021000000}"/>
    <cellStyle name="material" xfId="35" xr:uid="{00000000-0005-0000-0000-000022000000}"/>
    <cellStyle name="MINIPG" xfId="36" xr:uid="{00000000-0005-0000-0000-000023000000}"/>
    <cellStyle name="Moeda" xfId="37" builtinId="4"/>
    <cellStyle name="Moeda 2" xfId="38" xr:uid="{00000000-0005-0000-0000-000025000000}"/>
    <cellStyle name="Moeda 3" xfId="39" xr:uid="{00000000-0005-0000-0000-000026000000}"/>
    <cellStyle name="Moeda 4" xfId="40" xr:uid="{00000000-0005-0000-0000-000027000000}"/>
    <cellStyle name="Neutral" xfId="41" xr:uid="{00000000-0005-0000-0000-000028000000}"/>
    <cellStyle name="Normal" xfId="0" builtinId="0"/>
    <cellStyle name="Normal - Style1" xfId="42" xr:uid="{00000000-0005-0000-0000-00002A000000}"/>
    <cellStyle name="Normal 10" xfId="43" xr:uid="{00000000-0005-0000-0000-00002B000000}"/>
    <cellStyle name="Normal 11" xfId="44" xr:uid="{00000000-0005-0000-0000-00002C000000}"/>
    <cellStyle name="Normal 12" xfId="45" xr:uid="{00000000-0005-0000-0000-00002D000000}"/>
    <cellStyle name="Normal 13" xfId="46" xr:uid="{00000000-0005-0000-0000-00002E000000}"/>
    <cellStyle name="Normal 14" xfId="47" xr:uid="{00000000-0005-0000-0000-00002F000000}"/>
    <cellStyle name="Normal 147" xfId="48" xr:uid="{00000000-0005-0000-0000-000030000000}"/>
    <cellStyle name="Normal 15" xfId="49" xr:uid="{00000000-0005-0000-0000-000031000000}"/>
    <cellStyle name="Normal 152" xfId="50" xr:uid="{00000000-0005-0000-0000-000032000000}"/>
    <cellStyle name="Normal 16" xfId="51" xr:uid="{00000000-0005-0000-0000-000033000000}"/>
    <cellStyle name="Normal 17" xfId="52" xr:uid="{00000000-0005-0000-0000-000034000000}"/>
    <cellStyle name="Normal 18" xfId="53" xr:uid="{00000000-0005-0000-0000-000035000000}"/>
    <cellStyle name="Normal 19" xfId="54" xr:uid="{00000000-0005-0000-0000-000036000000}"/>
    <cellStyle name="Normal 2" xfId="55" xr:uid="{00000000-0005-0000-0000-000037000000}"/>
    <cellStyle name="Normal 2 2" xfId="56" xr:uid="{00000000-0005-0000-0000-000038000000}"/>
    <cellStyle name="Normal 20" xfId="57" xr:uid="{00000000-0005-0000-0000-000039000000}"/>
    <cellStyle name="Normal 21" xfId="58" xr:uid="{00000000-0005-0000-0000-00003A000000}"/>
    <cellStyle name="Normal 22" xfId="59" xr:uid="{00000000-0005-0000-0000-00003B000000}"/>
    <cellStyle name="Normal 23" xfId="60" xr:uid="{00000000-0005-0000-0000-00003C000000}"/>
    <cellStyle name="Normal 24" xfId="61" xr:uid="{00000000-0005-0000-0000-00003D000000}"/>
    <cellStyle name="Normal 25" xfId="62" xr:uid="{00000000-0005-0000-0000-00003E000000}"/>
    <cellStyle name="Normal 26" xfId="63" xr:uid="{00000000-0005-0000-0000-00003F000000}"/>
    <cellStyle name="Normal 27" xfId="64" xr:uid="{00000000-0005-0000-0000-000040000000}"/>
    <cellStyle name="Normal 28" xfId="65" xr:uid="{00000000-0005-0000-0000-000041000000}"/>
    <cellStyle name="Normal 29" xfId="66" xr:uid="{00000000-0005-0000-0000-000042000000}"/>
    <cellStyle name="Normal 3" xfId="67" xr:uid="{00000000-0005-0000-0000-000043000000}"/>
    <cellStyle name="Normal 3 2" xfId="68" xr:uid="{00000000-0005-0000-0000-000044000000}"/>
    <cellStyle name="Normal 3 3" xfId="69" xr:uid="{00000000-0005-0000-0000-000045000000}"/>
    <cellStyle name="Normal 30" xfId="70" xr:uid="{00000000-0005-0000-0000-000046000000}"/>
    <cellStyle name="Normal 31" xfId="71" xr:uid="{00000000-0005-0000-0000-000047000000}"/>
    <cellStyle name="Normal 32" xfId="72" xr:uid="{00000000-0005-0000-0000-000048000000}"/>
    <cellStyle name="Normal 33" xfId="73" xr:uid="{00000000-0005-0000-0000-000049000000}"/>
    <cellStyle name="Normal 34" xfId="74" xr:uid="{00000000-0005-0000-0000-00004A000000}"/>
    <cellStyle name="Normal 35" xfId="75" xr:uid="{00000000-0005-0000-0000-00004B000000}"/>
    <cellStyle name="Normal 36" xfId="76" xr:uid="{00000000-0005-0000-0000-00004C000000}"/>
    <cellStyle name="Normal 4" xfId="77" xr:uid="{00000000-0005-0000-0000-00004D000000}"/>
    <cellStyle name="Normal 5" xfId="78" xr:uid="{00000000-0005-0000-0000-00004E000000}"/>
    <cellStyle name="Normal 5 2" xfId="79" xr:uid="{00000000-0005-0000-0000-00004F000000}"/>
    <cellStyle name="Normal 6" xfId="80" xr:uid="{00000000-0005-0000-0000-000050000000}"/>
    <cellStyle name="Normal 6 2" xfId="81" xr:uid="{00000000-0005-0000-0000-000051000000}"/>
    <cellStyle name="Normal 6 2 2" xfId="82" xr:uid="{00000000-0005-0000-0000-000052000000}"/>
    <cellStyle name="Normal 6 3" xfId="83" xr:uid="{00000000-0005-0000-0000-000053000000}"/>
    <cellStyle name="Normal 7" xfId="84" xr:uid="{00000000-0005-0000-0000-000054000000}"/>
    <cellStyle name="Normal 7 2" xfId="85" xr:uid="{00000000-0005-0000-0000-000055000000}"/>
    <cellStyle name="Normal 8" xfId="86" xr:uid="{00000000-0005-0000-0000-000056000000}"/>
    <cellStyle name="Normal 8 2" xfId="87" xr:uid="{00000000-0005-0000-0000-000057000000}"/>
    <cellStyle name="Normal 9" xfId="88" xr:uid="{00000000-0005-0000-0000-000058000000}"/>
    <cellStyle name="Normal_Plan1" xfId="89" xr:uid="{00000000-0005-0000-0000-000059000000}"/>
    <cellStyle name="Normal1" xfId="90" xr:uid="{00000000-0005-0000-0000-00005A000000}"/>
    <cellStyle name="Normal2" xfId="91" xr:uid="{00000000-0005-0000-0000-00005B000000}"/>
    <cellStyle name="Normal3" xfId="92" xr:uid="{00000000-0005-0000-0000-00005C000000}"/>
    <cellStyle name="Note" xfId="93" xr:uid="{00000000-0005-0000-0000-00005D000000}"/>
    <cellStyle name="Percent [2]" xfId="94" xr:uid="{00000000-0005-0000-0000-00005E000000}"/>
    <cellStyle name="Percent_Sheet1" xfId="95" xr:uid="{00000000-0005-0000-0000-00005F000000}"/>
    <cellStyle name="Percentual" xfId="96" xr:uid="{00000000-0005-0000-0000-000060000000}"/>
    <cellStyle name="Ponto" xfId="97" xr:uid="{00000000-0005-0000-0000-000061000000}"/>
    <cellStyle name="Porcentagem" xfId="98" builtinId="5"/>
    <cellStyle name="Porcentagem 2" xfId="99" xr:uid="{00000000-0005-0000-0000-000063000000}"/>
    <cellStyle name="Porcentagem 2 2" xfId="100" xr:uid="{00000000-0005-0000-0000-000064000000}"/>
    <cellStyle name="Porcentagem 3" xfId="101" xr:uid="{00000000-0005-0000-0000-000065000000}"/>
    <cellStyle name="Porcentagem 3 2" xfId="102" xr:uid="{00000000-0005-0000-0000-000066000000}"/>
    <cellStyle name="Porcentagem 4" xfId="103" xr:uid="{00000000-0005-0000-0000-000067000000}"/>
    <cellStyle name="Porcentagem 4 2" xfId="104" xr:uid="{00000000-0005-0000-0000-000068000000}"/>
    <cellStyle name="Porcentagem 5" xfId="105" xr:uid="{00000000-0005-0000-0000-000069000000}"/>
    <cellStyle name="Porcentagem 6" xfId="106" xr:uid="{00000000-0005-0000-0000-00006A000000}"/>
    <cellStyle name="Result" xfId="107" xr:uid="{00000000-0005-0000-0000-00006B000000}"/>
    <cellStyle name="Result2" xfId="108" xr:uid="{00000000-0005-0000-0000-00006C000000}"/>
    <cellStyle name="Sep. milhar [0]" xfId="109" xr:uid="{00000000-0005-0000-0000-00006D000000}"/>
    <cellStyle name="Separador de m" xfId="110" xr:uid="{00000000-0005-0000-0000-00006E000000}"/>
    <cellStyle name="Separador de milhares 2" xfId="111" xr:uid="{00000000-0005-0000-0000-00006F000000}"/>
    <cellStyle name="Separador de milhares 2 2" xfId="112" xr:uid="{00000000-0005-0000-0000-000070000000}"/>
    <cellStyle name="Separador de milhares 3" xfId="113" xr:uid="{00000000-0005-0000-0000-000071000000}"/>
    <cellStyle name="Separador de milhares 3 2" xfId="114" xr:uid="{00000000-0005-0000-0000-000072000000}"/>
    <cellStyle name="Separador de milhares 4" xfId="115" xr:uid="{00000000-0005-0000-0000-000073000000}"/>
    <cellStyle name="Sepavador de milhares [0]_Pasta2" xfId="116" xr:uid="{00000000-0005-0000-0000-000074000000}"/>
    <cellStyle name="Standard_RP100_01 (metr.)" xfId="117" xr:uid="{00000000-0005-0000-0000-000075000000}"/>
    <cellStyle name="SUBTIT" xfId="118" xr:uid="{00000000-0005-0000-0000-000076000000}"/>
    <cellStyle name="SUBTIT 2" xfId="119" xr:uid="{00000000-0005-0000-0000-000077000000}"/>
    <cellStyle name="Título 1 1" xfId="120" xr:uid="{00000000-0005-0000-0000-000078000000}"/>
    <cellStyle name="Titulo1" xfId="121" xr:uid="{00000000-0005-0000-0000-000079000000}"/>
    <cellStyle name="Titulo2" xfId="122" xr:uid="{00000000-0005-0000-0000-00007A000000}"/>
    <cellStyle name="Vírgula" xfId="123" builtinId="3"/>
    <cellStyle name="Vírgula 10" xfId="124" xr:uid="{00000000-0005-0000-0000-00007C000000}"/>
    <cellStyle name="Vírgula 11" xfId="125" xr:uid="{00000000-0005-0000-0000-00007D000000}"/>
    <cellStyle name="Vírgula 2" xfId="126" xr:uid="{00000000-0005-0000-0000-00007E000000}"/>
    <cellStyle name="Vírgula 2 2" xfId="127" xr:uid="{00000000-0005-0000-0000-00007F000000}"/>
    <cellStyle name="Vírgula 2 3" xfId="128" xr:uid="{00000000-0005-0000-0000-000080000000}"/>
    <cellStyle name="Vírgula 3" xfId="129" xr:uid="{00000000-0005-0000-0000-000081000000}"/>
    <cellStyle name="Vírgula 3 2" xfId="130" xr:uid="{00000000-0005-0000-0000-000082000000}"/>
    <cellStyle name="Vírgula 4" xfId="131" xr:uid="{00000000-0005-0000-0000-000083000000}"/>
    <cellStyle name="Vírgula 5" xfId="132" xr:uid="{00000000-0005-0000-0000-000084000000}"/>
    <cellStyle name="Vírgula 5 2" xfId="133" xr:uid="{00000000-0005-0000-0000-000085000000}"/>
    <cellStyle name="Vírgula 6" xfId="134" xr:uid="{00000000-0005-0000-0000-000086000000}"/>
    <cellStyle name="Vírgula 6 2" xfId="135" xr:uid="{00000000-0005-0000-0000-000087000000}"/>
    <cellStyle name="Vírgula 7" xfId="136" xr:uid="{00000000-0005-0000-0000-000088000000}"/>
    <cellStyle name="Vírgula 8" xfId="137" xr:uid="{00000000-0005-0000-0000-000089000000}"/>
    <cellStyle name="Vírgula 9" xfId="138" xr:uid="{00000000-0005-0000-0000-00008A000000}"/>
    <cellStyle name="Warning Text" xfId="139" xr:uid="{00000000-0005-0000-0000-00008B000000}"/>
  </cellStyles>
  <dxfs count="7">
    <dxf>
      <fill>
        <patternFill>
          <bgColor rgb="FFFF0000"/>
        </patternFill>
      </fill>
    </dxf>
    <dxf>
      <fill>
        <patternFill>
          <bgColor rgb="FFFF0000"/>
        </patternFill>
      </fill>
    </dxf>
    <dxf>
      <font>
        <condense val="0"/>
        <extend val="0"/>
        <color indexed="9"/>
      </font>
    </dxf>
    <dxf>
      <font>
        <color theme="0"/>
      </font>
      <fill>
        <patternFill>
          <bgColor theme="0"/>
        </patternFill>
      </fill>
    </dxf>
    <dxf>
      <font>
        <color theme="0"/>
      </font>
      <fill>
        <patternFill>
          <bgColor theme="0"/>
        </patternFill>
      </fill>
    </dxf>
    <dxf>
      <font>
        <condense val="0"/>
        <extend val="0"/>
        <color indexed="9"/>
      </font>
    </dxf>
    <dxf>
      <font>
        <condense val="0"/>
        <extend val="0"/>
        <color indexed="9"/>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idor\projetos\Meus%20documentos\Planilhas\OR&#199;AMENTO%20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COMPOS."/>
      <sheetName val="ORÇAMENTO"/>
      <sheetName val="CONCRETO FUNDAÇÃO"/>
      <sheetName val="CONCRETO ESTRUTURA"/>
      <sheetName val="PARETO  |  ABC"/>
      <sheetName val="GRÁFICO"/>
    </sheetNames>
    <sheetDataSet>
      <sheetData sheetId="0">
        <row r="8">
          <cell r="G8">
            <v>2.89</v>
          </cell>
        </row>
        <row r="11">
          <cell r="B11" t="str">
            <v xml:space="preserve">  Pedreiro de acabamento</v>
          </cell>
        </row>
      </sheetData>
      <sheetData sheetId="1"/>
      <sheetData sheetId="2"/>
      <sheetData sheetId="3"/>
      <sheetData sheetId="4"/>
      <sheetData sheetId="5"/>
      <sheetData sheetId="6"/>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Planilha1">
    <tabColor rgb="FFFFC000"/>
  </sheetPr>
  <dimension ref="A1:R140"/>
  <sheetViews>
    <sheetView showGridLines="0" tabSelected="1" view="pageBreakPreview" zoomScale="85" zoomScaleSheetLayoutView="85" workbookViewId="0">
      <selection activeCell="I7" sqref="I7"/>
    </sheetView>
  </sheetViews>
  <sheetFormatPr defaultColWidth="9.109375" defaultRowHeight="13.2"/>
  <cols>
    <col min="1" max="1" width="18.5546875" style="20" customWidth="1"/>
    <col min="2" max="2" width="19.44140625" style="21" customWidth="1"/>
    <col min="3" max="3" width="14.109375" style="21" customWidth="1"/>
    <col min="4" max="4" width="75.33203125" style="22" customWidth="1"/>
    <col min="5" max="5" width="10.33203125" style="23" customWidth="1"/>
    <col min="6" max="6" width="14.33203125" style="27" customWidth="1"/>
    <col min="7" max="8" width="16" style="24" customWidth="1"/>
    <col min="9" max="9" width="26" style="37" bestFit="1" customWidth="1"/>
    <col min="10" max="10" width="8.33203125" style="53" customWidth="1"/>
    <col min="11" max="11" width="18.88671875" style="197" customWidth="1"/>
    <col min="12" max="12" width="22.88671875" style="103" customWidth="1"/>
    <col min="13" max="13" width="16" style="17" bestFit="1" customWidth="1"/>
    <col min="14" max="15" width="9.109375" style="16"/>
    <col min="16" max="16384" width="9.109375" style="15"/>
  </cols>
  <sheetData>
    <row r="1" spans="1:14" s="14" customFormat="1" ht="127.5" customHeight="1">
      <c r="A1" s="211" t="s">
        <v>149</v>
      </c>
      <c r="B1" s="212"/>
      <c r="C1" s="212"/>
      <c r="D1" s="212"/>
      <c r="E1" s="212"/>
      <c r="F1" s="212"/>
      <c r="G1" s="212"/>
      <c r="H1" s="212"/>
      <c r="I1" s="213"/>
      <c r="J1" s="44"/>
      <c r="K1" s="44"/>
      <c r="L1" s="44"/>
      <c r="M1" s="44"/>
    </row>
    <row r="2" spans="1:14" s="13" customFormat="1" ht="15">
      <c r="A2" s="214" t="s">
        <v>20</v>
      </c>
      <c r="B2" s="215"/>
      <c r="C2" s="215"/>
      <c r="D2" s="215"/>
      <c r="E2" s="215"/>
      <c r="F2" s="215"/>
      <c r="G2" s="215"/>
      <c r="H2" s="216"/>
      <c r="I2" s="217"/>
      <c r="J2" s="45"/>
      <c r="K2" s="44"/>
      <c r="L2" s="44"/>
      <c r="M2" s="44"/>
      <c r="N2" s="14"/>
    </row>
    <row r="3" spans="1:14" s="11" customFormat="1" ht="13.8">
      <c r="A3" s="34" t="s">
        <v>31</v>
      </c>
      <c r="B3" s="218" t="s">
        <v>44</v>
      </c>
      <c r="C3" s="218"/>
      <c r="D3" s="218"/>
      <c r="E3" s="218"/>
      <c r="F3" s="218"/>
      <c r="G3" s="218"/>
      <c r="H3" s="218"/>
      <c r="I3" s="219"/>
      <c r="J3" s="46"/>
      <c r="K3" s="44"/>
      <c r="L3" s="44"/>
      <c r="M3" s="44"/>
      <c r="N3" s="14"/>
    </row>
    <row r="4" spans="1:14" s="11" customFormat="1" ht="16.5" customHeight="1">
      <c r="A4" s="35" t="s">
        <v>27</v>
      </c>
      <c r="B4" s="220" t="str">
        <f>D9</f>
        <v>PAVIMENTAÇÃO DE VIAS URBANAS</v>
      </c>
      <c r="C4" s="221"/>
      <c r="D4" s="221"/>
      <c r="E4" s="222"/>
      <c r="F4" s="232" t="s">
        <v>22</v>
      </c>
      <c r="G4" s="232"/>
      <c r="H4" s="47"/>
      <c r="I4" s="233" t="s">
        <v>150</v>
      </c>
      <c r="J4" s="46"/>
      <c r="K4" s="44"/>
      <c r="L4" s="44"/>
      <c r="M4" s="44"/>
      <c r="N4" s="14"/>
    </row>
    <row r="5" spans="1:14" s="11" customFormat="1" ht="16.5" customHeight="1">
      <c r="A5" s="35" t="s">
        <v>21</v>
      </c>
      <c r="B5" s="221" t="s">
        <v>153</v>
      </c>
      <c r="C5" s="221"/>
      <c r="D5" s="221"/>
      <c r="E5" s="222"/>
      <c r="F5" s="232"/>
      <c r="G5" s="232"/>
      <c r="H5" s="47"/>
      <c r="I5" s="233"/>
      <c r="J5" s="46"/>
      <c r="K5" s="44"/>
      <c r="L5" s="44"/>
      <c r="M5" s="44"/>
      <c r="N5" s="14"/>
    </row>
    <row r="6" spans="1:14" s="11" customFormat="1" ht="39" customHeight="1">
      <c r="A6" s="36" t="s">
        <v>25</v>
      </c>
      <c r="B6" s="229" t="s">
        <v>84</v>
      </c>
      <c r="C6" s="221"/>
      <c r="D6" s="221"/>
      <c r="E6" s="222"/>
      <c r="F6" s="234" t="s">
        <v>23</v>
      </c>
      <c r="G6" s="234"/>
      <c r="H6" s="41"/>
      <c r="I6" s="42"/>
      <c r="J6" s="202" t="s">
        <v>154</v>
      </c>
      <c r="K6" s="203"/>
      <c r="L6" s="203"/>
      <c r="M6" s="203"/>
      <c r="N6" s="14"/>
    </row>
    <row r="7" spans="1:14" s="11" customFormat="1" ht="24" customHeight="1" thickBot="1">
      <c r="A7" s="230" t="s">
        <v>24</v>
      </c>
      <c r="B7" s="231"/>
      <c r="C7" s="208" t="s">
        <v>151</v>
      </c>
      <c r="D7" s="209"/>
      <c r="E7" s="210"/>
      <c r="F7" s="234" t="s">
        <v>152</v>
      </c>
      <c r="G7" s="234"/>
      <c r="H7" s="41"/>
      <c r="I7" s="43"/>
      <c r="J7" s="202" t="s">
        <v>155</v>
      </c>
      <c r="K7" s="203"/>
      <c r="L7" s="203"/>
      <c r="M7" s="203"/>
      <c r="N7" s="14"/>
    </row>
    <row r="8" spans="1:14" ht="25.8" thickBot="1">
      <c r="A8" s="48" t="s">
        <v>26</v>
      </c>
      <c r="B8" s="49" t="s">
        <v>15</v>
      </c>
      <c r="C8" s="49" t="s">
        <v>1</v>
      </c>
      <c r="D8" s="49" t="s">
        <v>16</v>
      </c>
      <c r="E8" s="49" t="s">
        <v>2</v>
      </c>
      <c r="F8" s="50" t="s">
        <v>17</v>
      </c>
      <c r="G8" s="51" t="s">
        <v>29</v>
      </c>
      <c r="H8" s="51" t="s">
        <v>158</v>
      </c>
      <c r="I8" s="52" t="s">
        <v>18</v>
      </c>
      <c r="K8" s="44"/>
      <c r="L8" s="44"/>
      <c r="M8" s="44"/>
      <c r="N8" s="14"/>
    </row>
    <row r="9" spans="1:14" ht="28.2" customHeight="1" thickBot="1">
      <c r="A9" s="54"/>
      <c r="B9" s="55"/>
      <c r="C9" s="55"/>
      <c r="D9" s="226" t="s">
        <v>45</v>
      </c>
      <c r="E9" s="226"/>
      <c r="F9" s="56"/>
      <c r="G9" s="57"/>
      <c r="H9" s="57"/>
      <c r="I9" s="58"/>
      <c r="K9" s="44"/>
      <c r="L9" s="44"/>
      <c r="M9" s="44"/>
      <c r="N9" s="14"/>
    </row>
    <row r="10" spans="1:14" s="28" customFormat="1" ht="27" customHeight="1">
      <c r="A10" s="59"/>
      <c r="B10" s="227" t="s">
        <v>46</v>
      </c>
      <c r="C10" s="228"/>
      <c r="D10" s="228"/>
      <c r="E10" s="228"/>
      <c r="F10" s="228"/>
      <c r="G10" s="228"/>
      <c r="H10" s="60"/>
      <c r="I10" s="61"/>
      <c r="J10" s="53"/>
      <c r="K10" s="62" t="s">
        <v>156</v>
      </c>
      <c r="L10" s="63"/>
      <c r="M10" s="63"/>
    </row>
    <row r="11" spans="1:14" s="28" customFormat="1" ht="15">
      <c r="A11" s="64">
        <v>1</v>
      </c>
      <c r="B11" s="130" t="s">
        <v>47</v>
      </c>
      <c r="C11" s="129"/>
      <c r="D11" s="129"/>
      <c r="E11" s="129"/>
      <c r="F11" s="129"/>
      <c r="G11" s="129"/>
      <c r="H11" s="65"/>
      <c r="I11" s="66">
        <f>I12+I14+I20+I26+I32+I38</f>
        <v>0</v>
      </c>
      <c r="J11" s="53"/>
      <c r="K11" s="66"/>
      <c r="L11" s="63"/>
      <c r="M11" s="63"/>
    </row>
    <row r="12" spans="1:14" s="28" customFormat="1" ht="13.8">
      <c r="A12" s="67" t="s">
        <v>35</v>
      </c>
      <c r="B12" s="206"/>
      <c r="C12" s="207"/>
      <c r="D12" s="223" t="s">
        <v>83</v>
      </c>
      <c r="E12" s="224"/>
      <c r="F12" s="224"/>
      <c r="G12" s="224"/>
      <c r="H12" s="225"/>
      <c r="I12" s="68">
        <f>SUM(I13)</f>
        <v>0</v>
      </c>
      <c r="J12" s="53"/>
      <c r="K12" s="68"/>
      <c r="L12" s="63"/>
      <c r="M12" s="63"/>
    </row>
    <row r="13" spans="1:14" s="28" customFormat="1" ht="66">
      <c r="A13" s="69" t="s">
        <v>85</v>
      </c>
      <c r="B13" s="70" t="s">
        <v>71</v>
      </c>
      <c r="C13" s="71" t="s">
        <v>72</v>
      </c>
      <c r="D13" s="72" t="s">
        <v>73</v>
      </c>
      <c r="E13" s="70" t="s">
        <v>67</v>
      </c>
      <c r="F13" s="73">
        <v>4.5</v>
      </c>
      <c r="G13" s="104"/>
      <c r="H13" s="131">
        <f>ROUND(ROUND(G13,2)*($I$6+1),2)</f>
        <v>0</v>
      </c>
      <c r="I13" s="74">
        <f t="shared" ref="I13:I43" si="0">ROUND(H13*F13,2)</f>
        <v>0</v>
      </c>
      <c r="J13" s="53"/>
      <c r="K13" s="195">
        <v>193.82</v>
      </c>
      <c r="L13" s="75">
        <f t="shared" ref="L13:L76" si="1">ROUND(K13*(1+$I$6),2)</f>
        <v>193.82</v>
      </c>
      <c r="M13" s="63"/>
    </row>
    <row r="14" spans="1:14" s="29" customFormat="1" ht="13.8">
      <c r="A14" s="67" t="s">
        <v>118</v>
      </c>
      <c r="B14" s="76"/>
      <c r="C14" s="77"/>
      <c r="D14" s="124" t="s">
        <v>48</v>
      </c>
      <c r="E14" s="125"/>
      <c r="F14" s="125"/>
      <c r="G14" s="125"/>
      <c r="H14" s="126"/>
      <c r="I14" s="68">
        <f>SUM(I15:I19)</f>
        <v>0</v>
      </c>
      <c r="J14" s="53"/>
      <c r="K14" s="68"/>
      <c r="L14" s="75">
        <f t="shared" si="1"/>
        <v>0</v>
      </c>
      <c r="M14" s="81"/>
    </row>
    <row r="15" spans="1:14" s="29" customFormat="1" ht="66">
      <c r="A15" s="69" t="s">
        <v>119</v>
      </c>
      <c r="B15" s="82" t="s">
        <v>36</v>
      </c>
      <c r="C15" s="83">
        <v>1</v>
      </c>
      <c r="D15" s="84" t="s">
        <v>82</v>
      </c>
      <c r="E15" s="70" t="s">
        <v>66</v>
      </c>
      <c r="F15" s="73">
        <v>610.29999999999995</v>
      </c>
      <c r="G15" s="104"/>
      <c r="H15" s="131">
        <f t="shared" ref="H15:H19" si="2">ROUND(ROUND(G15,2)*($I$6+1),2)</f>
        <v>0</v>
      </c>
      <c r="I15" s="74">
        <f t="shared" si="0"/>
        <v>0</v>
      </c>
      <c r="J15" s="53"/>
      <c r="K15" s="195">
        <v>17.71</v>
      </c>
      <c r="L15" s="75">
        <f t="shared" si="1"/>
        <v>17.71</v>
      </c>
      <c r="M15" s="81"/>
    </row>
    <row r="16" spans="1:14" s="29" customFormat="1" ht="26.4">
      <c r="A16" s="69" t="s">
        <v>120</v>
      </c>
      <c r="B16" s="82" t="s">
        <v>71</v>
      </c>
      <c r="C16" s="85" t="s">
        <v>76</v>
      </c>
      <c r="D16" s="84" t="s">
        <v>77</v>
      </c>
      <c r="E16" s="70" t="s">
        <v>67</v>
      </c>
      <c r="F16" s="73">
        <v>1564.64</v>
      </c>
      <c r="G16" s="104"/>
      <c r="H16" s="131">
        <f t="shared" si="2"/>
        <v>0</v>
      </c>
      <c r="I16" s="74">
        <f t="shared" si="0"/>
        <v>0</v>
      </c>
      <c r="J16" s="53"/>
      <c r="K16" s="195">
        <v>1.97</v>
      </c>
      <c r="L16" s="75">
        <f t="shared" si="1"/>
        <v>1.97</v>
      </c>
      <c r="M16" s="81"/>
    </row>
    <row r="17" spans="1:13" s="29" customFormat="1" ht="26.4">
      <c r="A17" s="69" t="s">
        <v>121</v>
      </c>
      <c r="B17" s="82" t="s">
        <v>71</v>
      </c>
      <c r="C17" s="86" t="s">
        <v>80</v>
      </c>
      <c r="D17" s="84" t="s">
        <v>81</v>
      </c>
      <c r="E17" s="70" t="s">
        <v>69</v>
      </c>
      <c r="F17" s="73">
        <v>211.23</v>
      </c>
      <c r="G17" s="104"/>
      <c r="H17" s="131">
        <f t="shared" si="2"/>
        <v>0</v>
      </c>
      <c r="I17" s="74">
        <f t="shared" si="0"/>
        <v>0</v>
      </c>
      <c r="J17" s="53"/>
      <c r="K17" s="195">
        <v>0.6</v>
      </c>
      <c r="L17" s="75">
        <f t="shared" si="1"/>
        <v>0.6</v>
      </c>
      <c r="M17" s="81"/>
    </row>
    <row r="18" spans="1:13" s="29" customFormat="1" ht="52.8">
      <c r="A18" s="69" t="s">
        <v>122</v>
      </c>
      <c r="B18" s="82" t="s">
        <v>71</v>
      </c>
      <c r="C18" s="86" t="s">
        <v>74</v>
      </c>
      <c r="D18" s="84" t="s">
        <v>75</v>
      </c>
      <c r="E18" s="70" t="s">
        <v>68</v>
      </c>
      <c r="F18" s="73">
        <v>78.23</v>
      </c>
      <c r="G18" s="104"/>
      <c r="H18" s="131">
        <f t="shared" si="2"/>
        <v>0</v>
      </c>
      <c r="I18" s="74">
        <f t="shared" si="0"/>
        <v>0</v>
      </c>
      <c r="J18" s="53"/>
      <c r="K18" s="195">
        <v>1249.3599999999999</v>
      </c>
      <c r="L18" s="75">
        <f t="shared" si="1"/>
        <v>1249.3599999999999</v>
      </c>
      <c r="M18" s="81"/>
    </row>
    <row r="19" spans="1:13" s="29" customFormat="1" ht="26.4">
      <c r="A19" s="69" t="s">
        <v>123</v>
      </c>
      <c r="B19" s="82" t="s">
        <v>71</v>
      </c>
      <c r="C19" s="86" t="s">
        <v>78</v>
      </c>
      <c r="D19" s="84" t="s">
        <v>79</v>
      </c>
      <c r="E19" s="70" t="s">
        <v>70</v>
      </c>
      <c r="F19" s="73">
        <v>1535.26</v>
      </c>
      <c r="G19" s="104"/>
      <c r="H19" s="131">
        <f t="shared" si="2"/>
        <v>0</v>
      </c>
      <c r="I19" s="74">
        <f t="shared" si="0"/>
        <v>0</v>
      </c>
      <c r="J19" s="53"/>
      <c r="K19" s="195">
        <v>1.21</v>
      </c>
      <c r="L19" s="75">
        <f t="shared" si="1"/>
        <v>1.21</v>
      </c>
      <c r="M19" s="81"/>
    </row>
    <row r="20" spans="1:13" s="29" customFormat="1" ht="13.8">
      <c r="A20" s="67" t="s">
        <v>86</v>
      </c>
      <c r="B20" s="76"/>
      <c r="C20" s="77"/>
      <c r="D20" s="124" t="s">
        <v>49</v>
      </c>
      <c r="E20" s="125"/>
      <c r="F20" s="125"/>
      <c r="G20" s="125"/>
      <c r="H20" s="126"/>
      <c r="I20" s="68">
        <f>SUM(I21:I25)</f>
        <v>0</v>
      </c>
      <c r="J20" s="53"/>
      <c r="K20" s="68"/>
      <c r="L20" s="75">
        <f t="shared" si="1"/>
        <v>0</v>
      </c>
      <c r="M20" s="81"/>
    </row>
    <row r="21" spans="1:13" s="29" customFormat="1" ht="66">
      <c r="A21" s="69" t="s">
        <v>87</v>
      </c>
      <c r="B21" s="82" t="s">
        <v>36</v>
      </c>
      <c r="C21" s="83">
        <v>1</v>
      </c>
      <c r="D21" s="84" t="s">
        <v>82</v>
      </c>
      <c r="E21" s="84" t="s">
        <v>66</v>
      </c>
      <c r="F21" s="73">
        <v>425.21</v>
      </c>
      <c r="G21" s="132">
        <f>G15</f>
        <v>0</v>
      </c>
      <c r="H21" s="131">
        <f t="shared" ref="H21:H25" si="3">ROUND(ROUND(G21,2)*($I$6+1),2)</f>
        <v>0</v>
      </c>
      <c r="I21" s="74">
        <f t="shared" si="0"/>
        <v>0</v>
      </c>
      <c r="J21" s="53"/>
      <c r="K21" s="196">
        <v>17.71</v>
      </c>
      <c r="L21" s="75">
        <f t="shared" si="1"/>
        <v>17.71</v>
      </c>
      <c r="M21" s="81"/>
    </row>
    <row r="22" spans="1:13" s="29" customFormat="1" ht="26.4">
      <c r="A22" s="69" t="s">
        <v>88</v>
      </c>
      <c r="B22" s="82" t="s">
        <v>71</v>
      </c>
      <c r="C22" s="85" t="s">
        <v>76</v>
      </c>
      <c r="D22" s="84" t="s">
        <v>77</v>
      </c>
      <c r="E22" s="70" t="s">
        <v>67</v>
      </c>
      <c r="F22" s="73">
        <v>1150.79</v>
      </c>
      <c r="G22" s="132">
        <f>$G$16</f>
        <v>0</v>
      </c>
      <c r="H22" s="131">
        <f t="shared" si="3"/>
        <v>0</v>
      </c>
      <c r="I22" s="74">
        <f t="shared" si="0"/>
        <v>0</v>
      </c>
      <c r="J22" s="53"/>
      <c r="K22" s="195">
        <v>1.97</v>
      </c>
      <c r="L22" s="75">
        <f t="shared" si="1"/>
        <v>1.97</v>
      </c>
      <c r="M22" s="81"/>
    </row>
    <row r="23" spans="1:13" s="29" customFormat="1" ht="26.4">
      <c r="A23" s="69" t="s">
        <v>89</v>
      </c>
      <c r="B23" s="82" t="s">
        <v>71</v>
      </c>
      <c r="C23" s="86" t="s">
        <v>80</v>
      </c>
      <c r="D23" s="84" t="s">
        <v>81</v>
      </c>
      <c r="E23" s="70" t="s">
        <v>69</v>
      </c>
      <c r="F23" s="73">
        <v>155.36000000000001</v>
      </c>
      <c r="G23" s="132">
        <f>G17</f>
        <v>0</v>
      </c>
      <c r="H23" s="131">
        <f t="shared" si="3"/>
        <v>0</v>
      </c>
      <c r="I23" s="74">
        <f t="shared" si="0"/>
        <v>0</v>
      </c>
      <c r="J23" s="53"/>
      <c r="K23" s="195">
        <v>0.6</v>
      </c>
      <c r="L23" s="75">
        <f t="shared" si="1"/>
        <v>0.6</v>
      </c>
      <c r="M23" s="81"/>
    </row>
    <row r="24" spans="1:13" s="29" customFormat="1" ht="52.8">
      <c r="A24" s="69" t="s">
        <v>90</v>
      </c>
      <c r="B24" s="82" t="s">
        <v>71</v>
      </c>
      <c r="C24" s="86" t="s">
        <v>74</v>
      </c>
      <c r="D24" s="84" t="s">
        <v>75</v>
      </c>
      <c r="E24" s="70" t="s">
        <v>68</v>
      </c>
      <c r="F24" s="73">
        <v>57.54</v>
      </c>
      <c r="G24" s="132">
        <f>G18</f>
        <v>0</v>
      </c>
      <c r="H24" s="131">
        <f t="shared" si="3"/>
        <v>0</v>
      </c>
      <c r="I24" s="74">
        <f t="shared" si="0"/>
        <v>0</v>
      </c>
      <c r="J24" s="53"/>
      <c r="K24" s="195">
        <v>1249.3599999999999</v>
      </c>
      <c r="L24" s="75">
        <f t="shared" si="1"/>
        <v>1249.3599999999999</v>
      </c>
      <c r="M24" s="81"/>
    </row>
    <row r="25" spans="1:13" s="29" customFormat="1" ht="26.4">
      <c r="A25" s="69" t="s">
        <v>91</v>
      </c>
      <c r="B25" s="82" t="s">
        <v>71</v>
      </c>
      <c r="C25" s="86" t="s">
        <v>78</v>
      </c>
      <c r="D25" s="84" t="s">
        <v>79</v>
      </c>
      <c r="E25" s="70" t="s">
        <v>70</v>
      </c>
      <c r="F25" s="73">
        <v>1129.22</v>
      </c>
      <c r="G25" s="132">
        <f>G19</f>
        <v>0</v>
      </c>
      <c r="H25" s="131">
        <f t="shared" si="3"/>
        <v>0</v>
      </c>
      <c r="I25" s="74">
        <f t="shared" si="0"/>
        <v>0</v>
      </c>
      <c r="J25" s="53"/>
      <c r="K25" s="195">
        <v>1.21</v>
      </c>
      <c r="L25" s="75">
        <f t="shared" si="1"/>
        <v>1.21</v>
      </c>
      <c r="M25" s="81"/>
    </row>
    <row r="26" spans="1:13" s="29" customFormat="1" ht="13.8">
      <c r="A26" s="67" t="s">
        <v>92</v>
      </c>
      <c r="B26" s="76"/>
      <c r="C26" s="77"/>
      <c r="D26" s="124" t="s">
        <v>50</v>
      </c>
      <c r="E26" s="125"/>
      <c r="F26" s="125"/>
      <c r="G26" s="125"/>
      <c r="H26" s="126"/>
      <c r="I26" s="68">
        <f>SUM(I27:I31)</f>
        <v>0</v>
      </c>
      <c r="J26" s="53"/>
      <c r="K26" s="68"/>
      <c r="L26" s="75">
        <f t="shared" si="1"/>
        <v>0</v>
      </c>
      <c r="M26" s="81"/>
    </row>
    <row r="27" spans="1:13" s="30" customFormat="1" ht="66">
      <c r="A27" s="69" t="s">
        <v>93</v>
      </c>
      <c r="B27" s="82" t="s">
        <v>36</v>
      </c>
      <c r="C27" s="83">
        <v>1</v>
      </c>
      <c r="D27" s="84" t="s">
        <v>82</v>
      </c>
      <c r="E27" s="70" t="s">
        <v>66</v>
      </c>
      <c r="F27" s="73">
        <v>444.97</v>
      </c>
      <c r="G27" s="132">
        <f>G15</f>
        <v>0</v>
      </c>
      <c r="H27" s="131">
        <f t="shared" ref="H27:H31" si="4">ROUND(ROUND(G27,2)*($I$6+1),2)</f>
        <v>0</v>
      </c>
      <c r="I27" s="74">
        <f t="shared" si="0"/>
        <v>0</v>
      </c>
      <c r="J27" s="87"/>
      <c r="K27" s="195">
        <v>17.71</v>
      </c>
      <c r="L27" s="75">
        <f t="shared" si="1"/>
        <v>17.71</v>
      </c>
      <c r="M27" s="81"/>
    </row>
    <row r="28" spans="1:13" s="29" customFormat="1" ht="26.4">
      <c r="A28" s="69" t="s">
        <v>94</v>
      </c>
      <c r="B28" s="82" t="s">
        <v>71</v>
      </c>
      <c r="C28" s="85" t="s">
        <v>76</v>
      </c>
      <c r="D28" s="84" t="s">
        <v>77</v>
      </c>
      <c r="E28" s="70" t="s">
        <v>67</v>
      </c>
      <c r="F28" s="73">
        <v>1201.27</v>
      </c>
      <c r="G28" s="132">
        <f>$G$16</f>
        <v>0</v>
      </c>
      <c r="H28" s="131">
        <f t="shared" si="4"/>
        <v>0</v>
      </c>
      <c r="I28" s="74">
        <f t="shared" si="0"/>
        <v>0</v>
      </c>
      <c r="J28" s="53"/>
      <c r="K28" s="195">
        <v>1.97</v>
      </c>
      <c r="L28" s="75">
        <f t="shared" si="1"/>
        <v>1.97</v>
      </c>
      <c r="M28" s="81"/>
    </row>
    <row r="29" spans="1:13" s="29" customFormat="1" ht="26.4">
      <c r="A29" s="69" t="s">
        <v>100</v>
      </c>
      <c r="B29" s="82" t="s">
        <v>71</v>
      </c>
      <c r="C29" s="86" t="s">
        <v>80</v>
      </c>
      <c r="D29" s="84" t="s">
        <v>81</v>
      </c>
      <c r="E29" s="70" t="s">
        <v>69</v>
      </c>
      <c r="F29" s="73">
        <v>162.16999999999999</v>
      </c>
      <c r="G29" s="132">
        <f>G17</f>
        <v>0</v>
      </c>
      <c r="H29" s="131">
        <f t="shared" si="4"/>
        <v>0</v>
      </c>
      <c r="I29" s="74">
        <f t="shared" si="0"/>
        <v>0</v>
      </c>
      <c r="J29" s="53"/>
      <c r="K29" s="195">
        <v>0.6</v>
      </c>
      <c r="L29" s="75">
        <f t="shared" si="1"/>
        <v>0.6</v>
      </c>
      <c r="M29" s="81"/>
    </row>
    <row r="30" spans="1:13" s="29" customFormat="1" ht="52.8">
      <c r="A30" s="69" t="s">
        <v>101</v>
      </c>
      <c r="B30" s="82" t="s">
        <v>71</v>
      </c>
      <c r="C30" s="86" t="s">
        <v>74</v>
      </c>
      <c r="D30" s="84" t="s">
        <v>75</v>
      </c>
      <c r="E30" s="70" t="s">
        <v>68</v>
      </c>
      <c r="F30" s="73">
        <v>60.06</v>
      </c>
      <c r="G30" s="132">
        <f>G18</f>
        <v>0</v>
      </c>
      <c r="H30" s="131">
        <f t="shared" si="4"/>
        <v>0</v>
      </c>
      <c r="I30" s="74">
        <f t="shared" si="0"/>
        <v>0</v>
      </c>
      <c r="J30" s="53"/>
      <c r="K30" s="195">
        <v>1249.3599999999999</v>
      </c>
      <c r="L30" s="75">
        <f t="shared" si="1"/>
        <v>1249.3599999999999</v>
      </c>
      <c r="M30" s="81"/>
    </row>
    <row r="31" spans="1:13" s="29" customFormat="1" ht="26.4">
      <c r="A31" s="69" t="s">
        <v>102</v>
      </c>
      <c r="B31" s="82" t="s">
        <v>71</v>
      </c>
      <c r="C31" s="86" t="s">
        <v>78</v>
      </c>
      <c r="D31" s="84" t="s">
        <v>79</v>
      </c>
      <c r="E31" s="70" t="s">
        <v>70</v>
      </c>
      <c r="F31" s="73">
        <v>1178.68</v>
      </c>
      <c r="G31" s="132">
        <f>G19</f>
        <v>0</v>
      </c>
      <c r="H31" s="131">
        <f t="shared" si="4"/>
        <v>0</v>
      </c>
      <c r="I31" s="74">
        <f t="shared" si="0"/>
        <v>0</v>
      </c>
      <c r="J31" s="53"/>
      <c r="K31" s="195">
        <v>1.21</v>
      </c>
      <c r="L31" s="75">
        <f t="shared" si="1"/>
        <v>1.21</v>
      </c>
      <c r="M31" s="81"/>
    </row>
    <row r="32" spans="1:13" s="29" customFormat="1" ht="13.8">
      <c r="A32" s="67" t="s">
        <v>95</v>
      </c>
      <c r="B32" s="76"/>
      <c r="C32" s="77"/>
      <c r="D32" s="124" t="s">
        <v>51</v>
      </c>
      <c r="E32" s="125"/>
      <c r="F32" s="125"/>
      <c r="G32" s="125"/>
      <c r="H32" s="126"/>
      <c r="I32" s="68">
        <f>SUM(I33:I37)</f>
        <v>0</v>
      </c>
      <c r="J32" s="53"/>
      <c r="K32" s="68"/>
      <c r="L32" s="75">
        <f t="shared" si="1"/>
        <v>0</v>
      </c>
      <c r="M32" s="81"/>
    </row>
    <row r="33" spans="1:13" s="30" customFormat="1" ht="66">
      <c r="A33" s="69" t="s">
        <v>96</v>
      </c>
      <c r="B33" s="82" t="s">
        <v>36</v>
      </c>
      <c r="C33" s="83">
        <v>1</v>
      </c>
      <c r="D33" s="84" t="s">
        <v>82</v>
      </c>
      <c r="E33" s="70" t="s">
        <v>66</v>
      </c>
      <c r="F33" s="73">
        <v>289.49</v>
      </c>
      <c r="G33" s="132">
        <f>G15</f>
        <v>0</v>
      </c>
      <c r="H33" s="131">
        <f t="shared" ref="H33:H37" si="5">ROUND(ROUND(G33,2)*($I$6+1),2)</f>
        <v>0</v>
      </c>
      <c r="I33" s="74">
        <f t="shared" si="0"/>
        <v>0</v>
      </c>
      <c r="J33" s="87"/>
      <c r="K33" s="195">
        <v>17.71</v>
      </c>
      <c r="L33" s="75">
        <f t="shared" si="1"/>
        <v>17.71</v>
      </c>
      <c r="M33" s="81"/>
    </row>
    <row r="34" spans="1:13" s="29" customFormat="1" ht="26.4">
      <c r="A34" s="69" t="s">
        <v>97</v>
      </c>
      <c r="B34" s="82" t="s">
        <v>71</v>
      </c>
      <c r="C34" s="85" t="s">
        <v>76</v>
      </c>
      <c r="D34" s="84" t="s">
        <v>77</v>
      </c>
      <c r="E34" s="70" t="s">
        <v>67</v>
      </c>
      <c r="F34" s="73">
        <v>971.42</v>
      </c>
      <c r="G34" s="132">
        <f>$G$16</f>
        <v>0</v>
      </c>
      <c r="H34" s="131">
        <f t="shared" si="5"/>
        <v>0</v>
      </c>
      <c r="I34" s="74">
        <f t="shared" si="0"/>
        <v>0</v>
      </c>
      <c r="J34" s="53"/>
      <c r="K34" s="195">
        <v>1.97</v>
      </c>
      <c r="L34" s="75">
        <f t="shared" si="1"/>
        <v>1.97</v>
      </c>
      <c r="M34" s="81"/>
    </row>
    <row r="35" spans="1:13" s="29" customFormat="1" ht="26.4">
      <c r="A35" s="69" t="s">
        <v>103</v>
      </c>
      <c r="B35" s="82" t="s">
        <v>71</v>
      </c>
      <c r="C35" s="86" t="s">
        <v>80</v>
      </c>
      <c r="D35" s="84" t="s">
        <v>81</v>
      </c>
      <c r="E35" s="70" t="s">
        <v>69</v>
      </c>
      <c r="F35" s="73">
        <v>131.13999999999999</v>
      </c>
      <c r="G35" s="132">
        <f>G17</f>
        <v>0</v>
      </c>
      <c r="H35" s="131">
        <f t="shared" si="5"/>
        <v>0</v>
      </c>
      <c r="I35" s="74">
        <f t="shared" si="0"/>
        <v>0</v>
      </c>
      <c r="J35" s="53"/>
      <c r="K35" s="195">
        <v>0.6</v>
      </c>
      <c r="L35" s="75">
        <f t="shared" si="1"/>
        <v>0.6</v>
      </c>
      <c r="M35" s="81"/>
    </row>
    <row r="36" spans="1:13" s="29" customFormat="1" ht="52.8">
      <c r="A36" s="69" t="s">
        <v>104</v>
      </c>
      <c r="B36" s="82" t="s">
        <v>71</v>
      </c>
      <c r="C36" s="86" t="s">
        <v>74</v>
      </c>
      <c r="D36" s="84" t="s">
        <v>75</v>
      </c>
      <c r="E36" s="70" t="s">
        <v>68</v>
      </c>
      <c r="F36" s="73">
        <v>48.57</v>
      </c>
      <c r="G36" s="132">
        <f>G18</f>
        <v>0</v>
      </c>
      <c r="H36" s="131">
        <f t="shared" si="5"/>
        <v>0</v>
      </c>
      <c r="I36" s="74">
        <f t="shared" si="0"/>
        <v>0</v>
      </c>
      <c r="J36" s="53"/>
      <c r="K36" s="195">
        <v>1249.3599999999999</v>
      </c>
      <c r="L36" s="75">
        <f t="shared" si="1"/>
        <v>1249.3599999999999</v>
      </c>
      <c r="M36" s="81"/>
    </row>
    <row r="37" spans="1:13" s="29" customFormat="1" ht="26.4">
      <c r="A37" s="69" t="s">
        <v>105</v>
      </c>
      <c r="B37" s="82" t="s">
        <v>71</v>
      </c>
      <c r="C37" s="86" t="s">
        <v>78</v>
      </c>
      <c r="D37" s="84" t="s">
        <v>79</v>
      </c>
      <c r="E37" s="70" t="s">
        <v>70</v>
      </c>
      <c r="F37" s="73">
        <v>953.19</v>
      </c>
      <c r="G37" s="132">
        <f>G19</f>
        <v>0</v>
      </c>
      <c r="H37" s="131">
        <f t="shared" si="5"/>
        <v>0</v>
      </c>
      <c r="I37" s="74">
        <f t="shared" si="0"/>
        <v>0</v>
      </c>
      <c r="J37" s="53"/>
      <c r="K37" s="195">
        <v>1.21</v>
      </c>
      <c r="L37" s="75">
        <f t="shared" si="1"/>
        <v>1.21</v>
      </c>
      <c r="M37" s="81"/>
    </row>
    <row r="38" spans="1:13" s="29" customFormat="1" ht="13.8">
      <c r="A38" s="67" t="s">
        <v>98</v>
      </c>
      <c r="B38" s="76"/>
      <c r="C38" s="77"/>
      <c r="D38" s="124" t="s">
        <v>52</v>
      </c>
      <c r="E38" s="125"/>
      <c r="F38" s="125"/>
      <c r="G38" s="125"/>
      <c r="H38" s="126"/>
      <c r="I38" s="68">
        <f>SUM(I39:I43)</f>
        <v>0</v>
      </c>
      <c r="J38" s="53"/>
      <c r="K38" s="68"/>
      <c r="L38" s="75">
        <f t="shared" si="1"/>
        <v>0</v>
      </c>
      <c r="M38" s="81"/>
    </row>
    <row r="39" spans="1:13" s="30" customFormat="1" ht="66">
      <c r="A39" s="69" t="s">
        <v>99</v>
      </c>
      <c r="B39" s="82" t="s">
        <v>36</v>
      </c>
      <c r="C39" s="83">
        <v>1</v>
      </c>
      <c r="D39" s="84" t="s">
        <v>82</v>
      </c>
      <c r="E39" s="70" t="s">
        <v>66</v>
      </c>
      <c r="F39" s="73">
        <v>389.37</v>
      </c>
      <c r="G39" s="132">
        <f>G15</f>
        <v>0</v>
      </c>
      <c r="H39" s="131">
        <f t="shared" ref="H39:H43" si="6">ROUND(ROUND(G39,2)*($I$6+1),2)</f>
        <v>0</v>
      </c>
      <c r="I39" s="74">
        <f t="shared" si="0"/>
        <v>0</v>
      </c>
      <c r="J39" s="87"/>
      <c r="K39" s="195">
        <v>17.71</v>
      </c>
      <c r="L39" s="75">
        <f t="shared" si="1"/>
        <v>17.71</v>
      </c>
      <c r="M39" s="81"/>
    </row>
    <row r="40" spans="1:13" s="29" customFormat="1" ht="26.4">
      <c r="A40" s="69" t="s">
        <v>106</v>
      </c>
      <c r="B40" s="82" t="s">
        <v>71</v>
      </c>
      <c r="C40" s="85" t="s">
        <v>76</v>
      </c>
      <c r="D40" s="84" t="s">
        <v>77</v>
      </c>
      <c r="E40" s="70" t="s">
        <v>67</v>
      </c>
      <c r="F40" s="73">
        <v>389.37</v>
      </c>
      <c r="G40" s="132">
        <f>$G$16</f>
        <v>0</v>
      </c>
      <c r="H40" s="131">
        <f t="shared" si="6"/>
        <v>0</v>
      </c>
      <c r="I40" s="74">
        <f t="shared" si="0"/>
        <v>0</v>
      </c>
      <c r="J40" s="53"/>
      <c r="K40" s="195">
        <v>1.97</v>
      </c>
      <c r="L40" s="75">
        <f t="shared" si="1"/>
        <v>1.97</v>
      </c>
      <c r="M40" s="81"/>
    </row>
    <row r="41" spans="1:13" s="29" customFormat="1" ht="26.4">
      <c r="A41" s="69" t="s">
        <v>107</v>
      </c>
      <c r="B41" s="82" t="s">
        <v>71</v>
      </c>
      <c r="C41" s="86" t="s">
        <v>80</v>
      </c>
      <c r="D41" s="84" t="s">
        <v>81</v>
      </c>
      <c r="E41" s="70" t="s">
        <v>69</v>
      </c>
      <c r="F41" s="73">
        <v>52.56</v>
      </c>
      <c r="G41" s="132">
        <f>G17</f>
        <v>0</v>
      </c>
      <c r="H41" s="131">
        <f t="shared" si="6"/>
        <v>0</v>
      </c>
      <c r="I41" s="74">
        <f t="shared" si="0"/>
        <v>0</v>
      </c>
      <c r="J41" s="53"/>
      <c r="K41" s="195">
        <v>0.6</v>
      </c>
      <c r="L41" s="75">
        <f t="shared" si="1"/>
        <v>0.6</v>
      </c>
      <c r="M41" s="81"/>
    </row>
    <row r="42" spans="1:13" s="29" customFormat="1" ht="52.8">
      <c r="A42" s="69" t="s">
        <v>108</v>
      </c>
      <c r="B42" s="82" t="s">
        <v>71</v>
      </c>
      <c r="C42" s="86" t="s">
        <v>74</v>
      </c>
      <c r="D42" s="84" t="s">
        <v>75</v>
      </c>
      <c r="E42" s="70" t="s">
        <v>68</v>
      </c>
      <c r="F42" s="73">
        <v>19.47</v>
      </c>
      <c r="G42" s="132">
        <f>G18</f>
        <v>0</v>
      </c>
      <c r="H42" s="131">
        <f t="shared" si="6"/>
        <v>0</v>
      </c>
      <c r="I42" s="74">
        <f t="shared" si="0"/>
        <v>0</v>
      </c>
      <c r="J42" s="53"/>
      <c r="K42" s="195">
        <v>1249.3599999999999</v>
      </c>
      <c r="L42" s="75">
        <f t="shared" si="1"/>
        <v>1249.3599999999999</v>
      </c>
      <c r="M42" s="81"/>
    </row>
    <row r="43" spans="1:13" s="29" customFormat="1" ht="26.4">
      <c r="A43" s="69" t="s">
        <v>109</v>
      </c>
      <c r="B43" s="82" t="s">
        <v>71</v>
      </c>
      <c r="C43" s="86" t="s">
        <v>78</v>
      </c>
      <c r="D43" s="84" t="s">
        <v>79</v>
      </c>
      <c r="E43" s="70" t="s">
        <v>70</v>
      </c>
      <c r="F43" s="73">
        <v>382.1</v>
      </c>
      <c r="G43" s="132">
        <f>G19</f>
        <v>0</v>
      </c>
      <c r="H43" s="131">
        <f t="shared" si="6"/>
        <v>0</v>
      </c>
      <c r="I43" s="74">
        <f t="shared" si="0"/>
        <v>0</v>
      </c>
      <c r="J43" s="53"/>
      <c r="K43" s="195">
        <v>1.21</v>
      </c>
      <c r="L43" s="75">
        <f t="shared" si="1"/>
        <v>1.21</v>
      </c>
      <c r="M43" s="81"/>
    </row>
    <row r="44" spans="1:13" s="28" customFormat="1" ht="17.399999999999999">
      <c r="A44" s="64">
        <v>2</v>
      </c>
      <c r="B44" s="127" t="s">
        <v>53</v>
      </c>
      <c r="C44" s="128"/>
      <c r="D44" s="128"/>
      <c r="E44" s="128"/>
      <c r="F44" s="128"/>
      <c r="G44" s="128"/>
      <c r="H44" s="88"/>
      <c r="I44" s="89">
        <f>I45+I47+I53+I59+I65+I71+I77+I83</f>
        <v>0</v>
      </c>
      <c r="J44" s="53"/>
      <c r="K44" s="89"/>
      <c r="L44" s="75">
        <f t="shared" si="1"/>
        <v>0</v>
      </c>
      <c r="M44" s="63"/>
    </row>
    <row r="45" spans="1:13" s="29" customFormat="1" ht="13.8">
      <c r="A45" s="67" t="s">
        <v>37</v>
      </c>
      <c r="B45" s="76"/>
      <c r="C45" s="77"/>
      <c r="D45" s="124" t="s">
        <v>83</v>
      </c>
      <c r="E45" s="125"/>
      <c r="F45" s="125"/>
      <c r="G45" s="125"/>
      <c r="H45" s="126"/>
      <c r="I45" s="68">
        <f>SUM(I46)</f>
        <v>0</v>
      </c>
      <c r="J45" s="53"/>
      <c r="K45" s="68"/>
      <c r="L45" s="75">
        <f t="shared" si="1"/>
        <v>0</v>
      </c>
      <c r="M45" s="81"/>
    </row>
    <row r="46" spans="1:13" s="28" customFormat="1" ht="66">
      <c r="A46" s="69" t="s">
        <v>38</v>
      </c>
      <c r="B46" s="70" t="s">
        <v>71</v>
      </c>
      <c r="C46" s="71" t="s">
        <v>72</v>
      </c>
      <c r="D46" s="72" t="s">
        <v>73</v>
      </c>
      <c r="E46" s="70" t="s">
        <v>67</v>
      </c>
      <c r="F46" s="73">
        <v>4.5</v>
      </c>
      <c r="G46" s="132">
        <f>G13</f>
        <v>0</v>
      </c>
      <c r="H46" s="131">
        <f>ROUND(ROUND(G46,2)*($I$6+1),2)</f>
        <v>0</v>
      </c>
      <c r="I46" s="74">
        <f t="shared" ref="I46:I52" si="7">ROUND(H46*F46,2)</f>
        <v>0</v>
      </c>
      <c r="J46" s="53"/>
      <c r="K46" s="195">
        <v>193.82</v>
      </c>
      <c r="L46" s="75">
        <f t="shared" si="1"/>
        <v>193.82</v>
      </c>
      <c r="M46" s="63"/>
    </row>
    <row r="47" spans="1:13" s="29" customFormat="1" ht="13.8">
      <c r="A47" s="67" t="s">
        <v>39</v>
      </c>
      <c r="B47" s="76"/>
      <c r="C47" s="77"/>
      <c r="D47" s="124" t="s">
        <v>125</v>
      </c>
      <c r="E47" s="125"/>
      <c r="F47" s="125"/>
      <c r="G47" s="125"/>
      <c r="H47" s="126"/>
      <c r="I47" s="68">
        <f>SUM(I48:I52)</f>
        <v>0</v>
      </c>
      <c r="J47" s="53"/>
      <c r="K47" s="68"/>
      <c r="L47" s="75">
        <f t="shared" si="1"/>
        <v>0</v>
      </c>
      <c r="M47" s="81"/>
    </row>
    <row r="48" spans="1:13" s="30" customFormat="1" ht="66">
      <c r="A48" s="69" t="s">
        <v>40</v>
      </c>
      <c r="B48" s="90" t="s">
        <v>36</v>
      </c>
      <c r="C48" s="91">
        <v>1</v>
      </c>
      <c r="D48" s="92" t="s">
        <v>82</v>
      </c>
      <c r="E48" s="93" t="s">
        <v>66</v>
      </c>
      <c r="F48" s="94">
        <v>103.92</v>
      </c>
      <c r="G48" s="132">
        <f>G15</f>
        <v>0</v>
      </c>
      <c r="H48" s="131">
        <f t="shared" ref="H48:H52" si="8">ROUND(ROUND(G48,2)*($I$6+1),2)</f>
        <v>0</v>
      </c>
      <c r="I48" s="74">
        <f t="shared" si="7"/>
        <v>0</v>
      </c>
      <c r="J48" s="87"/>
      <c r="K48" s="195">
        <v>17.71</v>
      </c>
      <c r="L48" s="75">
        <f t="shared" si="1"/>
        <v>17.71</v>
      </c>
      <c r="M48" s="81"/>
    </row>
    <row r="49" spans="1:13" s="29" customFormat="1" ht="26.4">
      <c r="A49" s="69" t="s">
        <v>41</v>
      </c>
      <c r="B49" s="90" t="s">
        <v>71</v>
      </c>
      <c r="C49" s="95" t="s">
        <v>76</v>
      </c>
      <c r="D49" s="92" t="s">
        <v>77</v>
      </c>
      <c r="E49" s="93" t="s">
        <v>67</v>
      </c>
      <c r="F49" s="94">
        <v>115.21</v>
      </c>
      <c r="G49" s="132">
        <f>$G$16</f>
        <v>0</v>
      </c>
      <c r="H49" s="131">
        <f t="shared" si="8"/>
        <v>0</v>
      </c>
      <c r="I49" s="74">
        <f t="shared" si="7"/>
        <v>0</v>
      </c>
      <c r="J49" s="53"/>
      <c r="K49" s="195">
        <v>1.97</v>
      </c>
      <c r="L49" s="75">
        <f t="shared" si="1"/>
        <v>1.97</v>
      </c>
      <c r="M49" s="81"/>
    </row>
    <row r="50" spans="1:13" s="29" customFormat="1" ht="26.4">
      <c r="A50" s="69" t="s">
        <v>42</v>
      </c>
      <c r="B50" s="90" t="s">
        <v>71</v>
      </c>
      <c r="C50" s="96" t="s">
        <v>80</v>
      </c>
      <c r="D50" s="92" t="s">
        <v>81</v>
      </c>
      <c r="E50" s="93" t="s">
        <v>69</v>
      </c>
      <c r="F50" s="94">
        <v>15.55</v>
      </c>
      <c r="G50" s="132">
        <f>G17</f>
        <v>0</v>
      </c>
      <c r="H50" s="131">
        <f t="shared" si="8"/>
        <v>0</v>
      </c>
      <c r="I50" s="74">
        <f t="shared" si="7"/>
        <v>0</v>
      </c>
      <c r="J50" s="53"/>
      <c r="K50" s="195">
        <v>0.6</v>
      </c>
      <c r="L50" s="75">
        <f t="shared" si="1"/>
        <v>0.6</v>
      </c>
      <c r="M50" s="81"/>
    </row>
    <row r="51" spans="1:13" s="29" customFormat="1" ht="52.8">
      <c r="A51" s="69" t="s">
        <v>43</v>
      </c>
      <c r="B51" s="90" t="s">
        <v>71</v>
      </c>
      <c r="C51" s="96" t="s">
        <v>74</v>
      </c>
      <c r="D51" s="92" t="s">
        <v>75</v>
      </c>
      <c r="E51" s="93" t="s">
        <v>68</v>
      </c>
      <c r="F51" s="94">
        <v>5.76</v>
      </c>
      <c r="G51" s="132">
        <f>G18</f>
        <v>0</v>
      </c>
      <c r="H51" s="131">
        <f t="shared" si="8"/>
        <v>0</v>
      </c>
      <c r="I51" s="74">
        <f t="shared" si="7"/>
        <v>0</v>
      </c>
      <c r="J51" s="53"/>
      <c r="K51" s="195">
        <v>1249.3599999999999</v>
      </c>
      <c r="L51" s="75">
        <f t="shared" si="1"/>
        <v>1249.3599999999999</v>
      </c>
      <c r="M51" s="81"/>
    </row>
    <row r="52" spans="1:13" s="29" customFormat="1" ht="26.4">
      <c r="A52" s="69" t="s">
        <v>110</v>
      </c>
      <c r="B52" s="90" t="s">
        <v>71</v>
      </c>
      <c r="C52" s="96" t="s">
        <v>78</v>
      </c>
      <c r="D52" s="92" t="s">
        <v>79</v>
      </c>
      <c r="E52" s="93" t="s">
        <v>70</v>
      </c>
      <c r="F52" s="94">
        <v>113.04</v>
      </c>
      <c r="G52" s="132">
        <f>G19</f>
        <v>0</v>
      </c>
      <c r="H52" s="131">
        <f t="shared" si="8"/>
        <v>0</v>
      </c>
      <c r="I52" s="74">
        <f t="shared" si="7"/>
        <v>0</v>
      </c>
      <c r="J52" s="53"/>
      <c r="K52" s="195">
        <v>1.21</v>
      </c>
      <c r="L52" s="75">
        <f t="shared" si="1"/>
        <v>1.21</v>
      </c>
      <c r="M52" s="81"/>
    </row>
    <row r="53" spans="1:13" s="29" customFormat="1" ht="13.8">
      <c r="A53" s="67" t="s">
        <v>57</v>
      </c>
      <c r="B53" s="76"/>
      <c r="C53" s="77"/>
      <c r="D53" s="124" t="s">
        <v>54</v>
      </c>
      <c r="E53" s="125"/>
      <c r="F53" s="125"/>
      <c r="G53" s="125"/>
      <c r="H53" s="126"/>
      <c r="I53" s="68">
        <f>ROUND(SUM(I54:I58),2)</f>
        <v>0</v>
      </c>
      <c r="J53" s="53"/>
      <c r="K53" s="68"/>
      <c r="L53" s="75">
        <f t="shared" si="1"/>
        <v>0</v>
      </c>
      <c r="M53" s="81"/>
    </row>
    <row r="54" spans="1:13" s="30" customFormat="1" ht="66">
      <c r="A54" s="69" t="s">
        <v>58</v>
      </c>
      <c r="B54" s="82" t="s">
        <v>36</v>
      </c>
      <c r="C54" s="83">
        <v>1</v>
      </c>
      <c r="D54" s="84" t="s">
        <v>82</v>
      </c>
      <c r="E54" s="70" t="s">
        <v>66</v>
      </c>
      <c r="F54" s="73">
        <v>188.42</v>
      </c>
      <c r="G54" s="132">
        <f>G15</f>
        <v>0</v>
      </c>
      <c r="H54" s="131">
        <f t="shared" ref="H54:H58" si="9">ROUND(ROUND(G54,2)*($I$6+1),2)</f>
        <v>0</v>
      </c>
      <c r="I54" s="74">
        <f t="shared" ref="I54:I58" si="10">ROUND(H54*F54,2)</f>
        <v>0</v>
      </c>
      <c r="J54" s="87"/>
      <c r="K54" s="195">
        <v>17.71</v>
      </c>
      <c r="L54" s="75">
        <f t="shared" si="1"/>
        <v>17.71</v>
      </c>
      <c r="M54" s="81"/>
    </row>
    <row r="55" spans="1:13" s="29" customFormat="1" ht="26.4">
      <c r="A55" s="69" t="s">
        <v>59</v>
      </c>
      <c r="B55" s="82" t="s">
        <v>71</v>
      </c>
      <c r="C55" s="85" t="s">
        <v>76</v>
      </c>
      <c r="D55" s="84" t="s">
        <v>77</v>
      </c>
      <c r="E55" s="70" t="s">
        <v>67</v>
      </c>
      <c r="F55" s="73">
        <v>693</v>
      </c>
      <c r="G55" s="132">
        <f>$G$16</f>
        <v>0</v>
      </c>
      <c r="H55" s="131">
        <f t="shared" si="9"/>
        <v>0</v>
      </c>
      <c r="I55" s="74">
        <f t="shared" si="10"/>
        <v>0</v>
      </c>
      <c r="J55" s="53"/>
      <c r="K55" s="195">
        <v>1.97</v>
      </c>
      <c r="L55" s="75">
        <f t="shared" si="1"/>
        <v>1.97</v>
      </c>
      <c r="M55" s="81"/>
    </row>
    <row r="56" spans="1:13" s="29" customFormat="1" ht="26.4">
      <c r="A56" s="69" t="s">
        <v>111</v>
      </c>
      <c r="B56" s="82" t="s">
        <v>71</v>
      </c>
      <c r="C56" s="86" t="s">
        <v>80</v>
      </c>
      <c r="D56" s="84" t="s">
        <v>81</v>
      </c>
      <c r="E56" s="70" t="s">
        <v>69</v>
      </c>
      <c r="F56" s="73">
        <v>93.56</v>
      </c>
      <c r="G56" s="132">
        <f>G17</f>
        <v>0</v>
      </c>
      <c r="H56" s="131">
        <f t="shared" si="9"/>
        <v>0</v>
      </c>
      <c r="I56" s="74">
        <f t="shared" si="10"/>
        <v>0</v>
      </c>
      <c r="J56" s="53"/>
      <c r="K56" s="195">
        <v>0.6</v>
      </c>
      <c r="L56" s="75">
        <f t="shared" si="1"/>
        <v>0.6</v>
      </c>
      <c r="M56" s="81"/>
    </row>
    <row r="57" spans="1:13" s="29" customFormat="1" ht="52.8">
      <c r="A57" s="69" t="s">
        <v>112</v>
      </c>
      <c r="B57" s="82" t="s">
        <v>71</v>
      </c>
      <c r="C57" s="86" t="s">
        <v>74</v>
      </c>
      <c r="D57" s="84" t="s">
        <v>75</v>
      </c>
      <c r="E57" s="70" t="s">
        <v>68</v>
      </c>
      <c r="F57" s="73">
        <v>34.65</v>
      </c>
      <c r="G57" s="132">
        <f>G18</f>
        <v>0</v>
      </c>
      <c r="H57" s="131">
        <f t="shared" si="9"/>
        <v>0</v>
      </c>
      <c r="I57" s="74">
        <f t="shared" si="10"/>
        <v>0</v>
      </c>
      <c r="J57" s="53"/>
      <c r="K57" s="195">
        <v>1249.3599999999999</v>
      </c>
      <c r="L57" s="75">
        <f t="shared" si="1"/>
        <v>1249.3599999999999</v>
      </c>
      <c r="M57" s="81"/>
    </row>
    <row r="58" spans="1:13" s="29" customFormat="1" ht="26.4">
      <c r="A58" s="69" t="s">
        <v>113</v>
      </c>
      <c r="B58" s="82" t="s">
        <v>71</v>
      </c>
      <c r="C58" s="86" t="s">
        <v>78</v>
      </c>
      <c r="D58" s="84" t="s">
        <v>79</v>
      </c>
      <c r="E58" s="70" t="s">
        <v>70</v>
      </c>
      <c r="F58" s="73">
        <v>680.01</v>
      </c>
      <c r="G58" s="132">
        <f>G19</f>
        <v>0</v>
      </c>
      <c r="H58" s="131">
        <f t="shared" si="9"/>
        <v>0</v>
      </c>
      <c r="I58" s="74">
        <f t="shared" si="10"/>
        <v>0</v>
      </c>
      <c r="J58" s="53"/>
      <c r="K58" s="195">
        <v>1.21</v>
      </c>
      <c r="L58" s="75">
        <f t="shared" si="1"/>
        <v>1.21</v>
      </c>
      <c r="M58" s="81"/>
    </row>
    <row r="59" spans="1:13" s="29" customFormat="1" ht="13.8">
      <c r="A59" s="67" t="s">
        <v>60</v>
      </c>
      <c r="B59" s="76"/>
      <c r="C59" s="77"/>
      <c r="D59" s="124" t="s">
        <v>55</v>
      </c>
      <c r="E59" s="125"/>
      <c r="F59" s="125"/>
      <c r="G59" s="125"/>
      <c r="H59" s="126"/>
      <c r="I59" s="68">
        <f>SUM(I60:I64)</f>
        <v>0</v>
      </c>
      <c r="J59" s="53"/>
      <c r="K59" s="68"/>
      <c r="L59" s="75">
        <f t="shared" si="1"/>
        <v>0</v>
      </c>
      <c r="M59" s="81"/>
    </row>
    <row r="60" spans="1:13" s="30" customFormat="1" ht="66">
      <c r="A60" s="69" t="s">
        <v>61</v>
      </c>
      <c r="B60" s="82" t="s">
        <v>36</v>
      </c>
      <c r="C60" s="83">
        <v>1</v>
      </c>
      <c r="D60" s="84" t="s">
        <v>82</v>
      </c>
      <c r="E60" s="70" t="s">
        <v>66</v>
      </c>
      <c r="F60" s="73">
        <v>40.98</v>
      </c>
      <c r="G60" s="132">
        <f>G15</f>
        <v>0</v>
      </c>
      <c r="H60" s="131">
        <f t="shared" ref="H60:H64" si="11">ROUND(ROUND(G60,2)*($I$6+1),2)</f>
        <v>0</v>
      </c>
      <c r="I60" s="74">
        <f t="shared" ref="I60:I64" si="12">ROUND(H60*F60,2)</f>
        <v>0</v>
      </c>
      <c r="J60" s="87"/>
      <c r="K60" s="195">
        <v>17.71</v>
      </c>
      <c r="L60" s="75">
        <f t="shared" si="1"/>
        <v>17.71</v>
      </c>
      <c r="M60" s="81"/>
    </row>
    <row r="61" spans="1:13" s="29" customFormat="1" ht="26.4">
      <c r="A61" s="69" t="s">
        <v>114</v>
      </c>
      <c r="B61" s="82" t="s">
        <v>71</v>
      </c>
      <c r="C61" s="85" t="s">
        <v>76</v>
      </c>
      <c r="D61" s="84" t="s">
        <v>77</v>
      </c>
      <c r="E61" s="70" t="s">
        <v>67</v>
      </c>
      <c r="F61" s="73">
        <v>128.41</v>
      </c>
      <c r="G61" s="132">
        <f>$G$16</f>
        <v>0</v>
      </c>
      <c r="H61" s="131">
        <f t="shared" si="11"/>
        <v>0</v>
      </c>
      <c r="I61" s="74">
        <f t="shared" si="12"/>
        <v>0</v>
      </c>
      <c r="J61" s="53"/>
      <c r="K61" s="195">
        <v>1.97</v>
      </c>
      <c r="L61" s="75">
        <f t="shared" si="1"/>
        <v>1.97</v>
      </c>
      <c r="M61" s="81"/>
    </row>
    <row r="62" spans="1:13" s="29" customFormat="1" ht="26.4">
      <c r="A62" s="69" t="s">
        <v>115</v>
      </c>
      <c r="B62" s="82" t="s">
        <v>71</v>
      </c>
      <c r="C62" s="86" t="s">
        <v>80</v>
      </c>
      <c r="D62" s="84" t="s">
        <v>81</v>
      </c>
      <c r="E62" s="70" t="s">
        <v>69</v>
      </c>
      <c r="F62" s="73">
        <v>17.34</v>
      </c>
      <c r="G62" s="132">
        <f>G17</f>
        <v>0</v>
      </c>
      <c r="H62" s="131">
        <f t="shared" si="11"/>
        <v>0</v>
      </c>
      <c r="I62" s="74">
        <f t="shared" si="12"/>
        <v>0</v>
      </c>
      <c r="J62" s="53"/>
      <c r="K62" s="195">
        <v>0.6</v>
      </c>
      <c r="L62" s="75">
        <f t="shared" si="1"/>
        <v>0.6</v>
      </c>
      <c r="M62" s="81"/>
    </row>
    <row r="63" spans="1:13" s="29" customFormat="1" ht="52.8">
      <c r="A63" s="69" t="s">
        <v>116</v>
      </c>
      <c r="B63" s="82" t="s">
        <v>71</v>
      </c>
      <c r="C63" s="86" t="s">
        <v>74</v>
      </c>
      <c r="D63" s="84" t="s">
        <v>75</v>
      </c>
      <c r="E63" s="70" t="s">
        <v>68</v>
      </c>
      <c r="F63" s="73">
        <v>6.42</v>
      </c>
      <c r="G63" s="132">
        <f>G18</f>
        <v>0</v>
      </c>
      <c r="H63" s="131">
        <f t="shared" si="11"/>
        <v>0</v>
      </c>
      <c r="I63" s="74">
        <f t="shared" si="12"/>
        <v>0</v>
      </c>
      <c r="J63" s="53"/>
      <c r="K63" s="195">
        <v>1249.3599999999999</v>
      </c>
      <c r="L63" s="75">
        <f t="shared" si="1"/>
        <v>1249.3599999999999</v>
      </c>
      <c r="M63" s="81"/>
    </row>
    <row r="64" spans="1:13" s="29" customFormat="1" ht="26.4">
      <c r="A64" s="69" t="s">
        <v>117</v>
      </c>
      <c r="B64" s="82" t="s">
        <v>71</v>
      </c>
      <c r="C64" s="86" t="s">
        <v>78</v>
      </c>
      <c r="D64" s="84" t="s">
        <v>79</v>
      </c>
      <c r="E64" s="70" t="s">
        <v>70</v>
      </c>
      <c r="F64" s="73">
        <v>125.99</v>
      </c>
      <c r="G64" s="132">
        <f>G19</f>
        <v>0</v>
      </c>
      <c r="H64" s="131">
        <f t="shared" si="11"/>
        <v>0</v>
      </c>
      <c r="I64" s="74">
        <f t="shared" si="12"/>
        <v>0</v>
      </c>
      <c r="J64" s="53"/>
      <c r="K64" s="195">
        <v>1.21</v>
      </c>
      <c r="L64" s="75">
        <f t="shared" si="1"/>
        <v>1.21</v>
      </c>
      <c r="M64" s="81"/>
    </row>
    <row r="65" spans="1:13" s="29" customFormat="1" ht="13.8">
      <c r="A65" s="67" t="s">
        <v>62</v>
      </c>
      <c r="B65" s="76"/>
      <c r="C65" s="77"/>
      <c r="D65" s="78" t="s">
        <v>56</v>
      </c>
      <c r="E65" s="79"/>
      <c r="F65" s="80"/>
      <c r="G65" s="122"/>
      <c r="H65" s="79"/>
      <c r="I65" s="68">
        <f>SUM(I66:I70)</f>
        <v>0</v>
      </c>
      <c r="J65" s="53"/>
      <c r="K65" s="68"/>
      <c r="L65" s="75">
        <f t="shared" si="1"/>
        <v>0</v>
      </c>
      <c r="M65" s="81"/>
    </row>
    <row r="66" spans="1:13" s="30" customFormat="1" ht="66">
      <c r="A66" s="69" t="s">
        <v>126</v>
      </c>
      <c r="B66" s="82" t="s">
        <v>36</v>
      </c>
      <c r="C66" s="83">
        <v>1</v>
      </c>
      <c r="D66" s="84" t="s">
        <v>82</v>
      </c>
      <c r="E66" s="70" t="s">
        <v>66</v>
      </c>
      <c r="F66" s="73">
        <v>43.83</v>
      </c>
      <c r="G66" s="132">
        <f>G15</f>
        <v>0</v>
      </c>
      <c r="H66" s="131">
        <f t="shared" ref="H66:H70" si="13">ROUND(ROUND(G66,2)*($I$6+1),2)</f>
        <v>0</v>
      </c>
      <c r="I66" s="74">
        <f t="shared" ref="I66:I70" si="14">ROUND(H66*F66,2)</f>
        <v>0</v>
      </c>
      <c r="J66" s="87"/>
      <c r="K66" s="195">
        <v>17.71</v>
      </c>
      <c r="L66" s="75">
        <f t="shared" si="1"/>
        <v>17.71</v>
      </c>
      <c r="M66" s="81"/>
    </row>
    <row r="67" spans="1:13" s="29" customFormat="1" ht="26.4">
      <c r="A67" s="69" t="s">
        <v>127</v>
      </c>
      <c r="B67" s="82" t="s">
        <v>71</v>
      </c>
      <c r="C67" s="85" t="s">
        <v>76</v>
      </c>
      <c r="D67" s="84" t="s">
        <v>77</v>
      </c>
      <c r="E67" s="70" t="s">
        <v>67</v>
      </c>
      <c r="F67" s="73">
        <v>167.26</v>
      </c>
      <c r="G67" s="132">
        <f>$G$16</f>
        <v>0</v>
      </c>
      <c r="H67" s="131">
        <f t="shared" si="13"/>
        <v>0</v>
      </c>
      <c r="I67" s="74">
        <f t="shared" si="14"/>
        <v>0</v>
      </c>
      <c r="J67" s="53"/>
      <c r="K67" s="195">
        <v>1.97</v>
      </c>
      <c r="L67" s="75">
        <f t="shared" si="1"/>
        <v>1.97</v>
      </c>
      <c r="M67" s="81"/>
    </row>
    <row r="68" spans="1:13" s="29" customFormat="1" ht="26.4">
      <c r="A68" s="69" t="s">
        <v>128</v>
      </c>
      <c r="B68" s="82" t="s">
        <v>71</v>
      </c>
      <c r="C68" s="86" t="s">
        <v>80</v>
      </c>
      <c r="D68" s="84" t="s">
        <v>81</v>
      </c>
      <c r="E68" s="70" t="s">
        <v>69</v>
      </c>
      <c r="F68" s="73">
        <v>22.58</v>
      </c>
      <c r="G68" s="132">
        <f>G17</f>
        <v>0</v>
      </c>
      <c r="H68" s="131">
        <f t="shared" si="13"/>
        <v>0</v>
      </c>
      <c r="I68" s="74">
        <f t="shared" si="14"/>
        <v>0</v>
      </c>
      <c r="J68" s="53"/>
      <c r="K68" s="195">
        <v>0.6</v>
      </c>
      <c r="L68" s="75">
        <f t="shared" si="1"/>
        <v>0.6</v>
      </c>
      <c r="M68" s="81"/>
    </row>
    <row r="69" spans="1:13" s="29" customFormat="1" ht="52.8">
      <c r="A69" s="69" t="s">
        <v>129</v>
      </c>
      <c r="B69" s="82" t="s">
        <v>71</v>
      </c>
      <c r="C69" s="86" t="s">
        <v>74</v>
      </c>
      <c r="D69" s="84" t="s">
        <v>75</v>
      </c>
      <c r="E69" s="70" t="s">
        <v>68</v>
      </c>
      <c r="F69" s="73">
        <v>8.36</v>
      </c>
      <c r="G69" s="132">
        <f>G18</f>
        <v>0</v>
      </c>
      <c r="H69" s="131">
        <f t="shared" si="13"/>
        <v>0</v>
      </c>
      <c r="I69" s="74">
        <f t="shared" si="14"/>
        <v>0</v>
      </c>
      <c r="J69" s="53"/>
      <c r="K69" s="195">
        <v>1249.3599999999999</v>
      </c>
      <c r="L69" s="75">
        <f t="shared" si="1"/>
        <v>1249.3599999999999</v>
      </c>
      <c r="M69" s="81"/>
    </row>
    <row r="70" spans="1:13" s="29" customFormat="1" ht="26.4">
      <c r="A70" s="69" t="s">
        <v>130</v>
      </c>
      <c r="B70" s="82" t="s">
        <v>71</v>
      </c>
      <c r="C70" s="86" t="s">
        <v>78</v>
      </c>
      <c r="D70" s="84" t="s">
        <v>79</v>
      </c>
      <c r="E70" s="70" t="s">
        <v>70</v>
      </c>
      <c r="F70" s="73">
        <v>164.07</v>
      </c>
      <c r="G70" s="132">
        <f>G19</f>
        <v>0</v>
      </c>
      <c r="H70" s="131">
        <f t="shared" si="13"/>
        <v>0</v>
      </c>
      <c r="I70" s="74">
        <f t="shared" si="14"/>
        <v>0</v>
      </c>
      <c r="J70" s="53"/>
      <c r="K70" s="195">
        <v>1.21</v>
      </c>
      <c r="L70" s="75">
        <f t="shared" si="1"/>
        <v>1.21</v>
      </c>
      <c r="M70" s="81"/>
    </row>
    <row r="71" spans="1:13" s="29" customFormat="1" ht="13.8">
      <c r="A71" s="67" t="s">
        <v>63</v>
      </c>
      <c r="B71" s="76"/>
      <c r="C71" s="77"/>
      <c r="D71" s="124" t="s">
        <v>131</v>
      </c>
      <c r="E71" s="125"/>
      <c r="F71" s="125"/>
      <c r="G71" s="125"/>
      <c r="H71" s="126"/>
      <c r="I71" s="68">
        <f>SUM(I72:I76)</f>
        <v>0</v>
      </c>
      <c r="J71" s="53"/>
      <c r="K71" s="68"/>
      <c r="L71" s="75">
        <f t="shared" si="1"/>
        <v>0</v>
      </c>
      <c r="M71" s="81"/>
    </row>
    <row r="72" spans="1:13" s="30" customFormat="1" ht="66">
      <c r="A72" s="97" t="s">
        <v>132</v>
      </c>
      <c r="B72" s="82" t="s">
        <v>36</v>
      </c>
      <c r="C72" s="83">
        <v>1</v>
      </c>
      <c r="D72" s="84" t="s">
        <v>82</v>
      </c>
      <c r="E72" s="70" t="s">
        <v>66</v>
      </c>
      <c r="F72" s="73">
        <v>160.65</v>
      </c>
      <c r="G72" s="132">
        <f>G15</f>
        <v>0</v>
      </c>
      <c r="H72" s="131">
        <f t="shared" ref="H72:H76" si="15">ROUND(ROUND(G72,2)*($I$6+1),2)</f>
        <v>0</v>
      </c>
      <c r="I72" s="74">
        <f t="shared" ref="I72:I76" si="16">ROUND(H72*F72,2)</f>
        <v>0</v>
      </c>
      <c r="J72" s="87"/>
      <c r="K72" s="195">
        <v>17.71</v>
      </c>
      <c r="L72" s="75">
        <f t="shared" si="1"/>
        <v>17.71</v>
      </c>
      <c r="M72" s="81"/>
    </row>
    <row r="73" spans="1:13" s="29" customFormat="1" ht="26.4">
      <c r="A73" s="97" t="s">
        <v>133</v>
      </c>
      <c r="B73" s="82" t="s">
        <v>71</v>
      </c>
      <c r="C73" s="85" t="s">
        <v>76</v>
      </c>
      <c r="D73" s="84" t="s">
        <v>77</v>
      </c>
      <c r="E73" s="70" t="s">
        <v>67</v>
      </c>
      <c r="F73" s="73">
        <v>520.29999999999995</v>
      </c>
      <c r="G73" s="132">
        <f>$G$16</f>
        <v>0</v>
      </c>
      <c r="H73" s="131">
        <f t="shared" si="15"/>
        <v>0</v>
      </c>
      <c r="I73" s="74">
        <f t="shared" si="16"/>
        <v>0</v>
      </c>
      <c r="J73" s="53"/>
      <c r="K73" s="195">
        <v>1.97</v>
      </c>
      <c r="L73" s="75">
        <f t="shared" si="1"/>
        <v>1.97</v>
      </c>
      <c r="M73" s="81"/>
    </row>
    <row r="74" spans="1:13" s="29" customFormat="1" ht="26.4">
      <c r="A74" s="97" t="s">
        <v>134</v>
      </c>
      <c r="B74" s="82" t="s">
        <v>71</v>
      </c>
      <c r="C74" s="86" t="s">
        <v>80</v>
      </c>
      <c r="D74" s="84" t="s">
        <v>81</v>
      </c>
      <c r="E74" s="70" t="s">
        <v>69</v>
      </c>
      <c r="F74" s="73">
        <v>70.239999999999995</v>
      </c>
      <c r="G74" s="132">
        <f>G17</f>
        <v>0</v>
      </c>
      <c r="H74" s="131">
        <f t="shared" si="15"/>
        <v>0</v>
      </c>
      <c r="I74" s="74">
        <f t="shared" si="16"/>
        <v>0</v>
      </c>
      <c r="J74" s="53"/>
      <c r="K74" s="195">
        <v>0.6</v>
      </c>
      <c r="L74" s="75">
        <f t="shared" si="1"/>
        <v>0.6</v>
      </c>
      <c r="M74" s="81"/>
    </row>
    <row r="75" spans="1:13" s="29" customFormat="1" ht="52.8">
      <c r="A75" s="97" t="s">
        <v>135</v>
      </c>
      <c r="B75" s="82" t="s">
        <v>71</v>
      </c>
      <c r="C75" s="86" t="s">
        <v>74</v>
      </c>
      <c r="D75" s="84" t="s">
        <v>75</v>
      </c>
      <c r="E75" s="70" t="s">
        <v>68</v>
      </c>
      <c r="F75" s="73">
        <v>26.02</v>
      </c>
      <c r="G75" s="132">
        <f>G18</f>
        <v>0</v>
      </c>
      <c r="H75" s="131">
        <f t="shared" si="15"/>
        <v>0</v>
      </c>
      <c r="I75" s="74">
        <f t="shared" si="16"/>
        <v>0</v>
      </c>
      <c r="J75" s="53"/>
      <c r="K75" s="195">
        <v>1249.3599999999999</v>
      </c>
      <c r="L75" s="75">
        <f t="shared" si="1"/>
        <v>1249.3599999999999</v>
      </c>
      <c r="M75" s="81"/>
    </row>
    <row r="76" spans="1:13" s="29" customFormat="1" ht="26.4">
      <c r="A76" s="97" t="s">
        <v>136</v>
      </c>
      <c r="B76" s="82" t="s">
        <v>71</v>
      </c>
      <c r="C76" s="86" t="s">
        <v>78</v>
      </c>
      <c r="D76" s="84" t="s">
        <v>79</v>
      </c>
      <c r="E76" s="70" t="s">
        <v>70</v>
      </c>
      <c r="F76" s="73">
        <v>510.64</v>
      </c>
      <c r="G76" s="132">
        <f>G19</f>
        <v>0</v>
      </c>
      <c r="H76" s="131">
        <f t="shared" si="15"/>
        <v>0</v>
      </c>
      <c r="I76" s="74">
        <f t="shared" si="16"/>
        <v>0</v>
      </c>
      <c r="J76" s="53"/>
      <c r="K76" s="195">
        <v>1.21</v>
      </c>
      <c r="L76" s="75">
        <f t="shared" si="1"/>
        <v>1.21</v>
      </c>
      <c r="M76" s="81"/>
    </row>
    <row r="77" spans="1:13" s="29" customFormat="1" ht="13.8">
      <c r="A77" s="67" t="s">
        <v>64</v>
      </c>
      <c r="B77" s="76"/>
      <c r="C77" s="77"/>
      <c r="D77" s="124" t="s">
        <v>137</v>
      </c>
      <c r="E77" s="125"/>
      <c r="F77" s="125"/>
      <c r="G77" s="125"/>
      <c r="H77" s="126"/>
      <c r="I77" s="68">
        <f>SUM(I78:I82)</f>
        <v>0</v>
      </c>
      <c r="J77" s="53"/>
      <c r="K77" s="68"/>
      <c r="L77" s="75">
        <f t="shared" ref="L77:L85" si="17">ROUND(K77*(1+$I$6),2)</f>
        <v>0</v>
      </c>
      <c r="M77" s="81"/>
    </row>
    <row r="78" spans="1:13" s="30" customFormat="1" ht="66">
      <c r="A78" s="97" t="s">
        <v>138</v>
      </c>
      <c r="B78" s="82" t="s">
        <v>36</v>
      </c>
      <c r="C78" s="83">
        <v>1</v>
      </c>
      <c r="D78" s="84" t="s">
        <v>82</v>
      </c>
      <c r="E78" s="70" t="s">
        <v>66</v>
      </c>
      <c r="F78" s="73">
        <v>114.29</v>
      </c>
      <c r="G78" s="132">
        <f>G15</f>
        <v>0</v>
      </c>
      <c r="H78" s="131">
        <f t="shared" ref="H78:H82" si="18">ROUND(ROUND(G78,2)*($I$6+1),2)</f>
        <v>0</v>
      </c>
      <c r="I78" s="74">
        <f t="shared" ref="I78:I82" si="19">ROUND(H78*F78,2)</f>
        <v>0</v>
      </c>
      <c r="J78" s="87"/>
      <c r="K78" s="195">
        <v>17.71</v>
      </c>
      <c r="L78" s="75">
        <f t="shared" si="17"/>
        <v>17.71</v>
      </c>
      <c r="M78" s="81"/>
    </row>
    <row r="79" spans="1:13" s="29" customFormat="1" ht="26.4">
      <c r="A79" s="97" t="s">
        <v>139</v>
      </c>
      <c r="B79" s="82" t="s">
        <v>71</v>
      </c>
      <c r="C79" s="85" t="s">
        <v>76</v>
      </c>
      <c r="D79" s="84" t="s">
        <v>77</v>
      </c>
      <c r="E79" s="70" t="s">
        <v>67</v>
      </c>
      <c r="F79" s="73">
        <v>520.62</v>
      </c>
      <c r="G79" s="132">
        <f>$G$16</f>
        <v>0</v>
      </c>
      <c r="H79" s="131">
        <f t="shared" si="18"/>
        <v>0</v>
      </c>
      <c r="I79" s="74">
        <f t="shared" si="19"/>
        <v>0</v>
      </c>
      <c r="J79" s="53"/>
      <c r="K79" s="195">
        <v>1.97</v>
      </c>
      <c r="L79" s="75">
        <f t="shared" si="17"/>
        <v>1.97</v>
      </c>
      <c r="M79" s="81"/>
    </row>
    <row r="80" spans="1:13" s="29" customFormat="1" ht="26.4">
      <c r="A80" s="97" t="s">
        <v>140</v>
      </c>
      <c r="B80" s="82" t="s">
        <v>71</v>
      </c>
      <c r="C80" s="86" t="s">
        <v>80</v>
      </c>
      <c r="D80" s="84" t="s">
        <v>81</v>
      </c>
      <c r="E80" s="70" t="s">
        <v>69</v>
      </c>
      <c r="F80" s="73">
        <v>70.28</v>
      </c>
      <c r="G80" s="132">
        <f>G17</f>
        <v>0</v>
      </c>
      <c r="H80" s="131">
        <f t="shared" si="18"/>
        <v>0</v>
      </c>
      <c r="I80" s="74">
        <f t="shared" si="19"/>
        <v>0</v>
      </c>
      <c r="J80" s="53"/>
      <c r="K80" s="195">
        <v>0.6</v>
      </c>
      <c r="L80" s="75">
        <f t="shared" si="17"/>
        <v>0.6</v>
      </c>
      <c r="M80" s="81"/>
    </row>
    <row r="81" spans="1:18" s="29" customFormat="1" ht="52.8">
      <c r="A81" s="97" t="s">
        <v>141</v>
      </c>
      <c r="B81" s="82" t="s">
        <v>71</v>
      </c>
      <c r="C81" s="86" t="s">
        <v>74</v>
      </c>
      <c r="D81" s="84" t="s">
        <v>75</v>
      </c>
      <c r="E81" s="70" t="s">
        <v>68</v>
      </c>
      <c r="F81" s="73">
        <v>26.03</v>
      </c>
      <c r="G81" s="132">
        <f>G18</f>
        <v>0</v>
      </c>
      <c r="H81" s="131">
        <f t="shared" si="18"/>
        <v>0</v>
      </c>
      <c r="I81" s="74">
        <f t="shared" si="19"/>
        <v>0</v>
      </c>
      <c r="J81" s="53"/>
      <c r="K81" s="195">
        <v>1249.3599999999999</v>
      </c>
      <c r="L81" s="75">
        <f t="shared" si="17"/>
        <v>1249.3599999999999</v>
      </c>
      <c r="M81" s="81"/>
    </row>
    <row r="82" spans="1:18" s="29" customFormat="1" ht="26.4">
      <c r="A82" s="97" t="s">
        <v>142</v>
      </c>
      <c r="B82" s="82" t="s">
        <v>71</v>
      </c>
      <c r="C82" s="86" t="s">
        <v>78</v>
      </c>
      <c r="D82" s="84" t="s">
        <v>79</v>
      </c>
      <c r="E82" s="70" t="s">
        <v>70</v>
      </c>
      <c r="F82" s="73">
        <v>510.84</v>
      </c>
      <c r="G82" s="132">
        <f>G19</f>
        <v>0</v>
      </c>
      <c r="H82" s="131">
        <f t="shared" si="18"/>
        <v>0</v>
      </c>
      <c r="I82" s="74">
        <f t="shared" si="19"/>
        <v>0</v>
      </c>
      <c r="J82" s="53"/>
      <c r="K82" s="195">
        <v>1.21</v>
      </c>
      <c r="L82" s="75">
        <f t="shared" si="17"/>
        <v>1.21</v>
      </c>
      <c r="M82" s="81"/>
    </row>
    <row r="83" spans="1:18" s="29" customFormat="1" ht="13.8">
      <c r="A83" s="67" t="s">
        <v>65</v>
      </c>
      <c r="B83" s="76"/>
      <c r="C83" s="77"/>
      <c r="D83" s="124" t="s">
        <v>148</v>
      </c>
      <c r="E83" s="125"/>
      <c r="F83" s="125"/>
      <c r="G83" s="125"/>
      <c r="H83" s="126"/>
      <c r="I83" s="68">
        <f>SUM(I84:I88)</f>
        <v>0</v>
      </c>
      <c r="J83" s="53"/>
      <c r="K83" s="68"/>
      <c r="L83" s="75">
        <f t="shared" si="17"/>
        <v>0</v>
      </c>
      <c r="M83" s="81"/>
    </row>
    <row r="84" spans="1:18" s="30" customFormat="1" ht="66">
      <c r="A84" s="97" t="s">
        <v>143</v>
      </c>
      <c r="B84" s="82" t="s">
        <v>36</v>
      </c>
      <c r="C84" s="83">
        <v>1</v>
      </c>
      <c r="D84" s="84" t="s">
        <v>82</v>
      </c>
      <c r="E84" s="70" t="s">
        <v>66</v>
      </c>
      <c r="F84" s="73">
        <v>153.63</v>
      </c>
      <c r="G84" s="132">
        <f>G15</f>
        <v>0</v>
      </c>
      <c r="H84" s="131">
        <f t="shared" ref="H84:H88" si="20">ROUND(ROUND(G84,2)*($I$6+1),2)</f>
        <v>0</v>
      </c>
      <c r="I84" s="74">
        <f t="shared" ref="I84:I88" si="21">ROUND(H84*F84,2)</f>
        <v>0</v>
      </c>
      <c r="J84" s="87"/>
      <c r="K84" s="195">
        <v>17.71</v>
      </c>
      <c r="L84" s="75">
        <f t="shared" si="17"/>
        <v>17.71</v>
      </c>
      <c r="M84" s="81"/>
    </row>
    <row r="85" spans="1:18" s="29" customFormat="1" ht="26.4">
      <c r="A85" s="97" t="s">
        <v>144</v>
      </c>
      <c r="B85" s="82" t="s">
        <v>71</v>
      </c>
      <c r="C85" s="85" t="s">
        <v>76</v>
      </c>
      <c r="D85" s="84" t="s">
        <v>77</v>
      </c>
      <c r="E85" s="70" t="s">
        <v>67</v>
      </c>
      <c r="F85" s="73">
        <v>624.4</v>
      </c>
      <c r="G85" s="132">
        <f>$G$16</f>
        <v>0</v>
      </c>
      <c r="H85" s="131">
        <f t="shared" si="20"/>
        <v>0</v>
      </c>
      <c r="I85" s="74">
        <f t="shared" si="21"/>
        <v>0</v>
      </c>
      <c r="J85" s="53"/>
      <c r="K85" s="195">
        <v>1.97</v>
      </c>
      <c r="L85" s="75">
        <f t="shared" si="17"/>
        <v>1.97</v>
      </c>
      <c r="M85" s="81"/>
    </row>
    <row r="86" spans="1:18" s="29" customFormat="1" ht="26.4">
      <c r="A86" s="97" t="s">
        <v>145</v>
      </c>
      <c r="B86" s="82" t="s">
        <v>71</v>
      </c>
      <c r="C86" s="86" t="s">
        <v>80</v>
      </c>
      <c r="D86" s="84" t="s">
        <v>81</v>
      </c>
      <c r="E86" s="70" t="s">
        <v>69</v>
      </c>
      <c r="F86" s="73">
        <v>84.29</v>
      </c>
      <c r="G86" s="132">
        <f>G17</f>
        <v>0</v>
      </c>
      <c r="H86" s="131">
        <f t="shared" si="20"/>
        <v>0</v>
      </c>
      <c r="I86" s="74">
        <f t="shared" si="21"/>
        <v>0</v>
      </c>
      <c r="J86" s="53"/>
      <c r="K86" s="195">
        <v>0.6</v>
      </c>
      <c r="L86" s="75">
        <f>ROUND(K86*(1+$I$6),2)</f>
        <v>0.6</v>
      </c>
      <c r="M86" s="81"/>
    </row>
    <row r="87" spans="1:18" s="29" customFormat="1" ht="52.8">
      <c r="A87" s="97" t="s">
        <v>146</v>
      </c>
      <c r="B87" s="82" t="s">
        <v>71</v>
      </c>
      <c r="C87" s="86" t="s">
        <v>74</v>
      </c>
      <c r="D87" s="84" t="s">
        <v>75</v>
      </c>
      <c r="E87" s="70" t="s">
        <v>68</v>
      </c>
      <c r="F87" s="73">
        <v>31.22</v>
      </c>
      <c r="G87" s="132">
        <f>G18</f>
        <v>0</v>
      </c>
      <c r="H87" s="131">
        <f t="shared" si="20"/>
        <v>0</v>
      </c>
      <c r="I87" s="74">
        <f t="shared" si="21"/>
        <v>0</v>
      </c>
      <c r="J87" s="53"/>
      <c r="K87" s="195">
        <v>1249.3599999999999</v>
      </c>
      <c r="L87" s="75">
        <f t="shared" ref="L87:L88" si="22">ROUND(K87*(1+$I$6),2)</f>
        <v>1249.3599999999999</v>
      </c>
      <c r="M87" s="81"/>
    </row>
    <row r="88" spans="1:18" s="29" customFormat="1" ht="27" thickBot="1">
      <c r="A88" s="97" t="s">
        <v>147</v>
      </c>
      <c r="B88" s="82" t="s">
        <v>71</v>
      </c>
      <c r="C88" s="86" t="s">
        <v>78</v>
      </c>
      <c r="D88" s="84" t="s">
        <v>79</v>
      </c>
      <c r="E88" s="70" t="s">
        <v>70</v>
      </c>
      <c r="F88" s="73">
        <v>612.69000000000005</v>
      </c>
      <c r="G88" s="132">
        <f>G19</f>
        <v>0</v>
      </c>
      <c r="H88" s="131">
        <f t="shared" si="20"/>
        <v>0</v>
      </c>
      <c r="I88" s="74">
        <f t="shared" si="21"/>
        <v>0</v>
      </c>
      <c r="J88" s="53"/>
      <c r="K88" s="195">
        <v>1.21</v>
      </c>
      <c r="L88" s="75">
        <f t="shared" si="22"/>
        <v>1.21</v>
      </c>
      <c r="M88" s="81"/>
    </row>
    <row r="89" spans="1:18" s="16" customFormat="1" ht="18" thickBot="1">
      <c r="A89" s="204" t="s">
        <v>28</v>
      </c>
      <c r="B89" s="205"/>
      <c r="C89" s="205"/>
      <c r="D89" s="205"/>
      <c r="E89" s="205"/>
      <c r="F89" s="205"/>
      <c r="G89" s="205"/>
      <c r="H89" s="98"/>
      <c r="I89" s="99">
        <f>I44+I11</f>
        <v>0</v>
      </c>
      <c r="J89" s="100"/>
      <c r="K89" s="99"/>
      <c r="L89" s="101"/>
      <c r="M89" s="102"/>
      <c r="N89" s="18"/>
      <c r="P89" s="15"/>
      <c r="Q89" s="15"/>
      <c r="R89" s="15"/>
    </row>
    <row r="90" spans="1:18" s="16" customFormat="1">
      <c r="A90" s="137"/>
      <c r="B90" s="138"/>
      <c r="C90" s="138"/>
      <c r="D90" s="139"/>
      <c r="E90" s="138"/>
      <c r="F90" s="140"/>
      <c r="G90" s="141"/>
      <c r="H90" s="141"/>
      <c r="I90" s="142"/>
      <c r="J90" s="100"/>
      <c r="K90" s="100"/>
      <c r="L90" s="101"/>
      <c r="M90" s="102"/>
      <c r="N90" s="18"/>
      <c r="P90" s="15"/>
      <c r="Q90" s="15"/>
      <c r="R90" s="15"/>
    </row>
    <row r="91" spans="1:18" s="16" customFormat="1">
      <c r="A91" s="191" t="s">
        <v>164</v>
      </c>
      <c r="B91" s="144"/>
      <c r="C91" s="144"/>
      <c r="D91" s="145"/>
      <c r="E91" s="146"/>
      <c r="F91" s="147"/>
      <c r="G91" s="148"/>
      <c r="H91" s="148"/>
      <c r="I91" s="149"/>
      <c r="J91" s="100"/>
      <c r="K91" s="100" t="s">
        <v>19</v>
      </c>
      <c r="L91" s="101"/>
      <c r="M91" s="103"/>
      <c r="P91" s="15"/>
      <c r="Q91" s="15"/>
      <c r="R91" s="15"/>
    </row>
    <row r="92" spans="1:18" s="16" customFormat="1">
      <c r="A92" s="143"/>
      <c r="B92" s="144"/>
      <c r="C92" s="144"/>
      <c r="D92" s="145"/>
      <c r="E92" s="146"/>
      <c r="F92" s="147"/>
      <c r="G92" s="148"/>
      <c r="H92" s="148"/>
      <c r="I92" s="149"/>
      <c r="J92" s="100"/>
      <c r="K92" s="100"/>
      <c r="L92" s="101"/>
      <c r="M92" s="103"/>
      <c r="P92" s="15"/>
      <c r="Q92" s="15"/>
      <c r="R92" s="15"/>
    </row>
    <row r="93" spans="1:18" s="16" customFormat="1">
      <c r="A93" s="143"/>
      <c r="B93" s="144"/>
      <c r="C93" s="144"/>
      <c r="D93" s="145"/>
      <c r="E93" s="146"/>
      <c r="F93" s="147"/>
      <c r="G93" s="148"/>
      <c r="H93" s="148"/>
      <c r="I93" s="149"/>
      <c r="J93" s="100"/>
      <c r="K93" s="100"/>
      <c r="L93" s="101"/>
      <c r="M93" s="103"/>
      <c r="P93" s="15"/>
      <c r="Q93" s="15"/>
      <c r="R93" s="15"/>
    </row>
    <row r="94" spans="1:18">
      <c r="A94" s="143"/>
      <c r="B94" s="236" t="s">
        <v>159</v>
      </c>
      <c r="C94" s="236"/>
      <c r="D94" s="184"/>
      <c r="E94" s="236" t="s">
        <v>160</v>
      </c>
      <c r="F94" s="237"/>
      <c r="G94" s="237"/>
      <c r="H94" s="237"/>
      <c r="I94" s="149"/>
      <c r="M94" s="103"/>
    </row>
    <row r="95" spans="1:18">
      <c r="A95" s="150"/>
      <c r="B95" s="238" t="s">
        <v>161</v>
      </c>
      <c r="C95" s="238"/>
      <c r="D95" s="184"/>
      <c r="E95" s="238" t="s">
        <v>162</v>
      </c>
      <c r="F95" s="239"/>
      <c r="G95" s="239"/>
      <c r="H95" s="239"/>
      <c r="I95" s="152"/>
      <c r="M95" s="103"/>
    </row>
    <row r="96" spans="1:18" ht="13.8">
      <c r="A96" s="150"/>
      <c r="B96" s="238" t="s">
        <v>163</v>
      </c>
      <c r="C96" s="238"/>
      <c r="D96" s="184"/>
      <c r="E96" s="240"/>
      <c r="F96" s="240"/>
      <c r="G96" s="240"/>
      <c r="H96" s="184"/>
      <c r="I96" s="153"/>
      <c r="M96" s="103"/>
    </row>
    <row r="97" spans="1:18" ht="13.8">
      <c r="A97" s="150"/>
      <c r="B97" s="151"/>
      <c r="C97" s="151"/>
      <c r="D97" s="242"/>
      <c r="E97" s="242"/>
      <c r="F97" s="243"/>
      <c r="G97" s="243"/>
      <c r="H97" s="154"/>
      <c r="I97" s="153"/>
      <c r="M97" s="103"/>
    </row>
    <row r="98" spans="1:18" s="16" customFormat="1">
      <c r="A98" s="190"/>
      <c r="B98" s="241"/>
      <c r="C98" s="241"/>
      <c r="D98" s="185"/>
      <c r="E98" s="186"/>
      <c r="F98" s="187"/>
      <c r="G98" s="188"/>
      <c r="H98" s="188"/>
      <c r="I98" s="189"/>
      <c r="J98" s="198"/>
      <c r="K98" s="197"/>
      <c r="L98" s="103"/>
      <c r="M98" s="103"/>
      <c r="P98" s="15"/>
      <c r="Q98" s="15"/>
      <c r="R98" s="15"/>
    </row>
    <row r="99" spans="1:18" s="16" customFormat="1">
      <c r="A99" s="155"/>
      <c r="B99" s="235"/>
      <c r="C99" s="235"/>
      <c r="D99" s="156"/>
      <c r="E99" s="157"/>
      <c r="F99" s="158"/>
      <c r="G99" s="159"/>
      <c r="H99" s="159"/>
      <c r="I99" s="160"/>
      <c r="J99" s="198"/>
      <c r="K99" s="197"/>
      <c r="L99" s="103"/>
      <c r="M99" s="17"/>
      <c r="P99" s="15"/>
      <c r="Q99" s="15"/>
      <c r="R99" s="15"/>
    </row>
    <row r="105" spans="1:18">
      <c r="I105" s="38">
        <v>1201737.6000000001</v>
      </c>
    </row>
    <row r="106" spans="1:18">
      <c r="I106" s="38"/>
    </row>
    <row r="107" spans="1:18">
      <c r="I107" s="39"/>
    </row>
    <row r="108" spans="1:18">
      <c r="I108" s="38"/>
    </row>
    <row r="113" spans="1:18">
      <c r="A113" s="19"/>
      <c r="B113" s="15"/>
      <c r="C113" s="15"/>
      <c r="F113" s="26"/>
      <c r="G113" s="25"/>
      <c r="H113" s="25"/>
    </row>
    <row r="114" spans="1:18">
      <c r="A114" s="19"/>
      <c r="B114" s="15"/>
      <c r="C114" s="15"/>
      <c r="F114" s="26"/>
      <c r="G114" s="25"/>
      <c r="H114" s="25"/>
    </row>
    <row r="120" spans="1:18" s="16" customFormat="1">
      <c r="A120" s="20"/>
      <c r="B120" s="21"/>
      <c r="C120" s="21"/>
      <c r="D120" s="22"/>
      <c r="E120" s="23"/>
      <c r="F120" s="27"/>
      <c r="G120" s="24"/>
      <c r="H120" s="24"/>
      <c r="I120" s="37"/>
      <c r="J120" s="199"/>
      <c r="K120" s="197"/>
      <c r="L120" s="103"/>
      <c r="M120" s="17"/>
      <c r="P120" s="15"/>
      <c r="Q120" s="15"/>
      <c r="R120" s="15"/>
    </row>
    <row r="125" spans="1:18" s="16" customFormat="1">
      <c r="A125" s="20"/>
      <c r="B125" s="21"/>
      <c r="C125" s="21"/>
      <c r="D125" s="22"/>
      <c r="E125" s="23"/>
      <c r="F125" s="27"/>
      <c r="G125" s="24"/>
      <c r="H125" s="24"/>
      <c r="I125" s="37"/>
      <c r="J125" s="199"/>
      <c r="K125" s="197"/>
      <c r="L125" s="103"/>
      <c r="M125" s="17"/>
      <c r="P125" s="15"/>
      <c r="Q125" s="15"/>
      <c r="R125" s="15"/>
    </row>
    <row r="135" spans="1:8">
      <c r="A135" s="19"/>
      <c r="B135" s="15"/>
      <c r="C135" s="15"/>
      <c r="F135" s="26"/>
      <c r="G135" s="25"/>
      <c r="H135" s="25"/>
    </row>
    <row r="140" spans="1:8">
      <c r="A140" s="19"/>
      <c r="B140" s="15"/>
      <c r="C140" s="15"/>
      <c r="F140" s="26"/>
      <c r="G140" s="25"/>
      <c r="H140" s="25"/>
    </row>
  </sheetData>
  <sheetProtection algorithmName="SHA-512" hashValue="dpXxxheYvte/2HfBX/8GGA/8iQtanrv9TYwFoWo8qfXd/eiTjvUBJU1fUut3RFpxqL41Z3HWbbKjrd0o3gtGjg==" saltValue="ln+bz0LsdqFU5AHCNNOwUQ==" spinCount="100000" sheet="1" selectLockedCells="1"/>
  <autoFilter ref="A8:I8" xr:uid="{00000000-0009-0000-0000-000000000000}"/>
  <mergeCells count="29">
    <mergeCell ref="B99:C99"/>
    <mergeCell ref="B94:C94"/>
    <mergeCell ref="E94:H94"/>
    <mergeCell ref="B95:C95"/>
    <mergeCell ref="E95:H95"/>
    <mergeCell ref="B96:C96"/>
    <mergeCell ref="E96:G96"/>
    <mergeCell ref="B98:C98"/>
    <mergeCell ref="D97:E97"/>
    <mergeCell ref="F97:G97"/>
    <mergeCell ref="A1:I1"/>
    <mergeCell ref="A2:I2"/>
    <mergeCell ref="B3:I3"/>
    <mergeCell ref="B4:E4"/>
    <mergeCell ref="D12:H12"/>
    <mergeCell ref="D9:E9"/>
    <mergeCell ref="B10:G10"/>
    <mergeCell ref="B5:E5"/>
    <mergeCell ref="B6:E6"/>
    <mergeCell ref="A7:B7"/>
    <mergeCell ref="F4:G5"/>
    <mergeCell ref="I4:I5"/>
    <mergeCell ref="F6:G6"/>
    <mergeCell ref="F7:G7"/>
    <mergeCell ref="J6:M6"/>
    <mergeCell ref="J7:M7"/>
    <mergeCell ref="A89:G89"/>
    <mergeCell ref="B12:C12"/>
    <mergeCell ref="C7:E7"/>
  </mergeCells>
  <phoneticPr fontId="37" type="noConversion"/>
  <conditionalFormatting sqref="F9:H9">
    <cfRule type="cellIs" dxfId="6" priority="7" stopIfTrue="1" operator="equal">
      <formula>0</formula>
    </cfRule>
  </conditionalFormatting>
  <conditionalFormatting sqref="F8:H8">
    <cfRule type="cellIs" dxfId="5" priority="6" stopIfTrue="1" operator="equal">
      <formula>0</formula>
    </cfRule>
  </conditionalFormatting>
  <conditionalFormatting sqref="J6:M6">
    <cfRule type="expression" dxfId="4" priority="5" stopIfTrue="1">
      <formula>$I6&lt;&gt;""</formula>
    </cfRule>
  </conditionalFormatting>
  <conditionalFormatting sqref="J7:M7">
    <cfRule type="expression" dxfId="3" priority="4" stopIfTrue="1">
      <formula>$I7&lt;&gt;""</formula>
    </cfRule>
  </conditionalFormatting>
  <conditionalFormatting sqref="K10">
    <cfRule type="cellIs" dxfId="2" priority="3" stopIfTrue="1" operator="equal">
      <formula>0</formula>
    </cfRule>
  </conditionalFormatting>
  <conditionalFormatting sqref="G13 G15:G19 G46 G78:G82 G72:G76 G66:G70 G60:G64 G54:G58 G48:G52 G39:G43 G33:G37 G27:G31 G84:G88">
    <cfRule type="expression" dxfId="1" priority="2" stopIfTrue="1">
      <formula>H13&gt;L13</formula>
    </cfRule>
  </conditionalFormatting>
  <conditionalFormatting sqref="G22">
    <cfRule type="expression" dxfId="0" priority="1" stopIfTrue="1">
      <formula>H22&gt;L22</formula>
    </cfRule>
  </conditionalFormatting>
  <printOptions horizontalCentered="1"/>
  <pageMargins left="0.23622047244094491" right="0.23622047244094491" top="0.74803149606299213" bottom="0.74803149606299213" header="0.31496062992125984" footer="0.31496062992125984"/>
  <pageSetup paperSize="9" scale="67" fitToHeight="9" orientation="landscape" r:id="rId1"/>
  <headerFooter alignWithMargins="0">
    <oddFooter>Página &amp;P de &amp;N</oddFooter>
  </headerFooter>
  <colBreaks count="1" manualBreakCount="1">
    <brk id="9" max="98" man="1"/>
  </col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Planilha2">
    <tabColor rgb="FFFFC000"/>
  </sheetPr>
  <dimension ref="A1:O40"/>
  <sheetViews>
    <sheetView showGridLines="0" view="pageBreakPreview" zoomScale="80" zoomScaleSheetLayoutView="80" workbookViewId="0">
      <selection activeCell="F20" sqref="F20"/>
    </sheetView>
  </sheetViews>
  <sheetFormatPr defaultColWidth="11" defaultRowHeight="15.6"/>
  <cols>
    <col min="1" max="1" width="14.44140625" style="8" customWidth="1"/>
    <col min="2" max="2" width="11" style="8" customWidth="1"/>
    <col min="3" max="3" width="24.109375" style="8" customWidth="1"/>
    <col min="4" max="4" width="16.6640625" style="8" customWidth="1"/>
    <col min="5" max="5" width="11.5546875" style="8" customWidth="1"/>
    <col min="6" max="6" width="16.109375" style="8" customWidth="1"/>
    <col min="7" max="7" width="13.44140625" style="8" bestFit="1" customWidth="1"/>
    <col min="8" max="8" width="18" style="8" customWidth="1"/>
    <col min="9" max="9" width="15.109375" style="8" bestFit="1" customWidth="1"/>
    <col min="10" max="10" width="16.6640625" style="8" customWidth="1"/>
    <col min="11" max="11" width="15.109375" style="8" bestFit="1" customWidth="1"/>
    <col min="12" max="12" width="14.88671875" style="8" customWidth="1"/>
    <col min="13" max="13" width="15.109375" style="8" bestFit="1" customWidth="1"/>
    <col min="14" max="14" width="9.109375" style="134" customWidth="1"/>
    <col min="15" max="15" width="34.109375" style="136" bestFit="1" customWidth="1"/>
    <col min="16" max="244" width="9.109375" style="8" customWidth="1"/>
    <col min="245" max="245" width="14.44140625" style="8" customWidth="1"/>
    <col min="246" max="16384" width="11" style="8"/>
  </cols>
  <sheetData>
    <row r="1" spans="1:15" ht="18" customHeight="1">
      <c r="A1" s="246" t="s">
        <v>3</v>
      </c>
      <c r="B1" s="247"/>
      <c r="C1" s="247"/>
      <c r="D1" s="247"/>
      <c r="E1" s="247"/>
      <c r="F1" s="247"/>
      <c r="G1" s="247"/>
      <c r="H1" s="247"/>
      <c r="I1" s="247"/>
      <c r="J1" s="247"/>
      <c r="K1" s="247"/>
      <c r="L1" s="247"/>
      <c r="M1" s="247"/>
      <c r="N1" s="133"/>
      <c r="O1" s="135"/>
    </row>
    <row r="2" spans="1:15">
      <c r="A2" s="106"/>
      <c r="B2" s="1"/>
      <c r="C2" s="2"/>
      <c r="D2" s="2"/>
      <c r="E2" s="3"/>
      <c r="F2" s="4"/>
      <c r="G2" s="107"/>
      <c r="H2" s="107"/>
      <c r="I2" s="107"/>
      <c r="J2" s="108"/>
      <c r="K2" s="108"/>
      <c r="L2" s="109"/>
      <c r="M2" s="109"/>
      <c r="N2" s="133"/>
      <c r="O2" s="135"/>
    </row>
    <row r="3" spans="1:15">
      <c r="A3" s="250" t="s">
        <v>4</v>
      </c>
      <c r="B3" s="249"/>
      <c r="C3" s="33"/>
      <c r="D3" s="5"/>
      <c r="E3" s="6"/>
      <c r="F3" s="108"/>
      <c r="G3" s="109"/>
      <c r="H3" s="109"/>
      <c r="I3" s="109"/>
      <c r="J3" s="109"/>
      <c r="K3" s="251"/>
      <c r="L3" s="251"/>
      <c r="M3" s="251"/>
      <c r="N3" s="133"/>
      <c r="O3" s="135"/>
    </row>
    <row r="4" spans="1:15">
      <c r="A4" s="250"/>
      <c r="B4" s="249"/>
      <c r="C4" s="249"/>
      <c r="D4" s="249"/>
      <c r="E4" s="249"/>
      <c r="F4" s="249"/>
      <c r="G4" s="249"/>
      <c r="H4" s="249"/>
      <c r="I4" s="249"/>
      <c r="J4" s="249"/>
      <c r="K4" s="252"/>
      <c r="L4" s="252"/>
      <c r="M4" s="252"/>
      <c r="N4" s="133"/>
      <c r="O4" s="135"/>
    </row>
    <row r="5" spans="1:15">
      <c r="A5" s="12" t="s">
        <v>30</v>
      </c>
      <c r="B5" s="249" t="s">
        <v>44</v>
      </c>
      <c r="C5" s="249"/>
      <c r="D5" s="249"/>
      <c r="E5" s="249"/>
      <c r="F5" s="249"/>
      <c r="G5" s="7" t="s">
        <v>27</v>
      </c>
      <c r="H5" s="249" t="s">
        <v>157</v>
      </c>
      <c r="I5" s="249"/>
      <c r="J5" s="249"/>
      <c r="K5" s="249"/>
      <c r="L5" s="249"/>
      <c r="M5" s="249"/>
      <c r="N5" s="133"/>
      <c r="O5" s="135"/>
    </row>
    <row r="6" spans="1:15">
      <c r="A6" s="110"/>
      <c r="B6" s="111"/>
      <c r="C6" s="111"/>
      <c r="D6" s="111"/>
      <c r="E6" s="112"/>
      <c r="F6" s="113"/>
      <c r="G6" s="113"/>
      <c r="H6" s="113"/>
      <c r="I6" s="113"/>
      <c r="J6" s="113"/>
      <c r="K6" s="113"/>
      <c r="L6" s="109"/>
      <c r="M6" s="109"/>
      <c r="N6" s="133"/>
      <c r="O6" s="135"/>
    </row>
    <row r="7" spans="1:15" ht="12.75" customHeight="1">
      <c r="A7" s="248" t="s">
        <v>0</v>
      </c>
      <c r="B7" s="248" t="s">
        <v>5</v>
      </c>
      <c r="C7" s="248"/>
      <c r="D7" s="248" t="s">
        <v>6</v>
      </c>
      <c r="E7" s="248" t="s">
        <v>7</v>
      </c>
      <c r="F7" s="261" t="s">
        <v>8</v>
      </c>
      <c r="G7" s="261"/>
      <c r="H7" s="261"/>
      <c r="I7" s="261"/>
      <c r="J7" s="261"/>
      <c r="K7" s="261"/>
      <c r="L7" s="261"/>
      <c r="M7" s="261"/>
      <c r="N7" s="133"/>
      <c r="O7" s="135"/>
    </row>
    <row r="8" spans="1:15">
      <c r="A8" s="248"/>
      <c r="B8" s="248"/>
      <c r="C8" s="248"/>
      <c r="D8" s="248"/>
      <c r="E8" s="248"/>
      <c r="F8" s="248" t="s">
        <v>9</v>
      </c>
      <c r="G8" s="248"/>
      <c r="H8" s="248" t="s">
        <v>10</v>
      </c>
      <c r="I8" s="248"/>
      <c r="J8" s="248" t="s">
        <v>11</v>
      </c>
      <c r="K8" s="248"/>
      <c r="L8" s="248" t="s">
        <v>12</v>
      </c>
      <c r="M8" s="248"/>
      <c r="N8" s="133"/>
      <c r="O8" s="135"/>
    </row>
    <row r="9" spans="1:15">
      <c r="A9" s="248"/>
      <c r="B9" s="248"/>
      <c r="C9" s="248"/>
      <c r="D9" s="248"/>
      <c r="E9" s="248"/>
      <c r="F9" s="123" t="s">
        <v>13</v>
      </c>
      <c r="G9" s="123" t="s">
        <v>14</v>
      </c>
      <c r="H9" s="123" t="s">
        <v>13</v>
      </c>
      <c r="I9" s="123" t="s">
        <v>14</v>
      </c>
      <c r="J9" s="123" t="s">
        <v>13</v>
      </c>
      <c r="K9" s="123" t="s">
        <v>14</v>
      </c>
      <c r="L9" s="123" t="s">
        <v>13</v>
      </c>
      <c r="M9" s="123" t="s">
        <v>14</v>
      </c>
      <c r="N9" s="133"/>
      <c r="O9" s="135"/>
    </row>
    <row r="10" spans="1:15" ht="20.25" customHeight="1">
      <c r="A10" s="114" t="s">
        <v>124</v>
      </c>
      <c r="B10" s="194" t="s">
        <v>47</v>
      </c>
      <c r="C10" s="192"/>
      <c r="D10" s="192"/>
      <c r="E10" s="192"/>
      <c r="F10" s="192"/>
      <c r="G10" s="192"/>
      <c r="H10" s="192"/>
      <c r="I10" s="192"/>
      <c r="J10" s="192"/>
      <c r="K10" s="192"/>
      <c r="L10" s="192"/>
      <c r="M10" s="193"/>
      <c r="N10" s="133"/>
      <c r="O10" s="135"/>
    </row>
    <row r="11" spans="1:15" ht="20.25" customHeight="1">
      <c r="A11" s="115" t="s">
        <v>35</v>
      </c>
      <c r="B11" s="245" t="s">
        <v>83</v>
      </c>
      <c r="C11" s="245"/>
      <c r="D11" s="40">
        <f>'Planilha Não Desonerada'!I12</f>
        <v>0</v>
      </c>
      <c r="E11" s="32" t="e">
        <f>D11/$D$27</f>
        <v>#DIV/0!</v>
      </c>
      <c r="F11" s="105"/>
      <c r="G11" s="31">
        <f t="shared" ref="G11:G25" si="0">F11</f>
        <v>0</v>
      </c>
      <c r="H11" s="105"/>
      <c r="I11" s="31">
        <f t="shared" ref="I11:I25" si="1">H11+G11</f>
        <v>0</v>
      </c>
      <c r="J11" s="105"/>
      <c r="K11" s="31">
        <f t="shared" ref="K11:K25" si="2">J11+I11</f>
        <v>0</v>
      </c>
      <c r="L11" s="105"/>
      <c r="M11" s="31">
        <f>L11+K11</f>
        <v>0</v>
      </c>
      <c r="N11" s="133">
        <f>SUM(F11+H11+J11+L11)</f>
        <v>0</v>
      </c>
      <c r="O11" s="135" t="str">
        <f>IF(N11&lt;&gt;1,"Conferir porcentagens estipuladas","")</f>
        <v>Conferir porcentagens estipuladas</v>
      </c>
    </row>
    <row r="12" spans="1:15" ht="20.25" customHeight="1">
      <c r="A12" s="115" t="s">
        <v>118</v>
      </c>
      <c r="B12" s="245" t="s">
        <v>48</v>
      </c>
      <c r="C12" s="245"/>
      <c r="D12" s="40">
        <f>'Planilha Não Desonerada'!I14</f>
        <v>0</v>
      </c>
      <c r="E12" s="32" t="e">
        <f t="shared" ref="E12:E16" si="3">D12/$D$27</f>
        <v>#DIV/0!</v>
      </c>
      <c r="F12" s="105"/>
      <c r="G12" s="31">
        <f t="shared" si="0"/>
        <v>0</v>
      </c>
      <c r="H12" s="105"/>
      <c r="I12" s="31">
        <f t="shared" si="1"/>
        <v>0</v>
      </c>
      <c r="J12" s="105"/>
      <c r="K12" s="31">
        <f t="shared" si="2"/>
        <v>0</v>
      </c>
      <c r="L12" s="105"/>
      <c r="M12" s="31">
        <f>L12+K12</f>
        <v>0</v>
      </c>
      <c r="N12" s="133">
        <f>SUM(F12+H12+J12+L12)</f>
        <v>0</v>
      </c>
      <c r="O12" s="135" t="str">
        <f t="shared" ref="O12:O25" si="4">IF(N12&lt;&gt;1,"Conferir porcentagens estipuladas","")</f>
        <v>Conferir porcentagens estipuladas</v>
      </c>
    </row>
    <row r="13" spans="1:15" ht="20.25" customHeight="1">
      <c r="A13" s="115" t="s">
        <v>86</v>
      </c>
      <c r="B13" s="245" t="s">
        <v>49</v>
      </c>
      <c r="C13" s="245"/>
      <c r="D13" s="40">
        <f>'Planilha Não Desonerada'!I20</f>
        <v>0</v>
      </c>
      <c r="E13" s="32" t="e">
        <f t="shared" si="3"/>
        <v>#DIV/0!</v>
      </c>
      <c r="F13" s="105"/>
      <c r="G13" s="31">
        <f t="shared" si="0"/>
        <v>0</v>
      </c>
      <c r="H13" s="105"/>
      <c r="I13" s="31">
        <f t="shared" si="1"/>
        <v>0</v>
      </c>
      <c r="J13" s="105"/>
      <c r="K13" s="31">
        <f t="shared" si="2"/>
        <v>0</v>
      </c>
      <c r="L13" s="105"/>
      <c r="M13" s="31">
        <f>L13+K13</f>
        <v>0</v>
      </c>
      <c r="N13" s="133">
        <f>SUM(F13+H13+J13+L13)</f>
        <v>0</v>
      </c>
      <c r="O13" s="135" t="str">
        <f t="shared" si="4"/>
        <v>Conferir porcentagens estipuladas</v>
      </c>
    </row>
    <row r="14" spans="1:15" ht="20.25" customHeight="1">
      <c r="A14" s="115" t="s">
        <v>92</v>
      </c>
      <c r="B14" s="245" t="s">
        <v>50</v>
      </c>
      <c r="C14" s="245"/>
      <c r="D14" s="40">
        <f>'Planilha Não Desonerada'!I26</f>
        <v>0</v>
      </c>
      <c r="E14" s="32" t="e">
        <f t="shared" si="3"/>
        <v>#DIV/0!</v>
      </c>
      <c r="F14" s="105"/>
      <c r="G14" s="31">
        <f t="shared" si="0"/>
        <v>0</v>
      </c>
      <c r="H14" s="105"/>
      <c r="I14" s="31">
        <f t="shared" si="1"/>
        <v>0</v>
      </c>
      <c r="J14" s="105"/>
      <c r="K14" s="31">
        <f t="shared" si="2"/>
        <v>0</v>
      </c>
      <c r="L14" s="105"/>
      <c r="M14" s="31">
        <f t="shared" ref="M14:M25" si="5">L14+K14</f>
        <v>0</v>
      </c>
      <c r="N14" s="133">
        <f t="shared" ref="N14:N16" si="6">SUM(F14+H14+J14+L14)</f>
        <v>0</v>
      </c>
      <c r="O14" s="135" t="str">
        <f t="shared" si="4"/>
        <v>Conferir porcentagens estipuladas</v>
      </c>
    </row>
    <row r="15" spans="1:15" ht="20.25" customHeight="1">
      <c r="A15" s="115" t="s">
        <v>95</v>
      </c>
      <c r="B15" s="245" t="s">
        <v>51</v>
      </c>
      <c r="C15" s="245"/>
      <c r="D15" s="40">
        <f>'Planilha Não Desonerada'!I32</f>
        <v>0</v>
      </c>
      <c r="E15" s="32" t="e">
        <f t="shared" si="3"/>
        <v>#DIV/0!</v>
      </c>
      <c r="F15" s="105"/>
      <c r="G15" s="31">
        <f t="shared" si="0"/>
        <v>0</v>
      </c>
      <c r="H15" s="105"/>
      <c r="I15" s="31">
        <f t="shared" si="1"/>
        <v>0</v>
      </c>
      <c r="J15" s="105"/>
      <c r="K15" s="31">
        <f t="shared" si="2"/>
        <v>0</v>
      </c>
      <c r="L15" s="105"/>
      <c r="M15" s="31">
        <f t="shared" si="5"/>
        <v>0</v>
      </c>
      <c r="N15" s="133">
        <f t="shared" si="6"/>
        <v>0</v>
      </c>
      <c r="O15" s="135" t="str">
        <f t="shared" si="4"/>
        <v>Conferir porcentagens estipuladas</v>
      </c>
    </row>
    <row r="16" spans="1:15" ht="20.25" customHeight="1">
      <c r="A16" s="115" t="s">
        <v>98</v>
      </c>
      <c r="B16" s="245" t="s">
        <v>52</v>
      </c>
      <c r="C16" s="245"/>
      <c r="D16" s="40">
        <f>'Planilha Não Desonerada'!I38</f>
        <v>0</v>
      </c>
      <c r="E16" s="32" t="e">
        <f t="shared" si="3"/>
        <v>#DIV/0!</v>
      </c>
      <c r="F16" s="105"/>
      <c r="G16" s="31">
        <f t="shared" si="0"/>
        <v>0</v>
      </c>
      <c r="H16" s="105"/>
      <c r="I16" s="31">
        <f t="shared" si="1"/>
        <v>0</v>
      </c>
      <c r="J16" s="105"/>
      <c r="K16" s="31">
        <f t="shared" si="2"/>
        <v>0</v>
      </c>
      <c r="L16" s="105"/>
      <c r="M16" s="31">
        <f t="shared" si="5"/>
        <v>0</v>
      </c>
      <c r="N16" s="133">
        <f t="shared" si="6"/>
        <v>0</v>
      </c>
      <c r="O16" s="135" t="str">
        <f t="shared" si="4"/>
        <v>Conferir porcentagens estipuladas</v>
      </c>
    </row>
    <row r="17" spans="1:15" ht="20.25" customHeight="1">
      <c r="A17" s="114" t="s">
        <v>32</v>
      </c>
      <c r="B17" s="194" t="s">
        <v>53</v>
      </c>
      <c r="C17" s="192"/>
      <c r="D17" s="192"/>
      <c r="E17" s="192"/>
      <c r="F17" s="201"/>
      <c r="G17" s="192"/>
      <c r="H17" s="192"/>
      <c r="I17" s="192"/>
      <c r="J17" s="192"/>
      <c r="K17" s="192"/>
      <c r="L17" s="192"/>
      <c r="M17" s="193"/>
      <c r="N17" s="133"/>
      <c r="O17" s="135"/>
    </row>
    <row r="18" spans="1:15" ht="20.25" customHeight="1">
      <c r="A18" s="115" t="s">
        <v>37</v>
      </c>
      <c r="B18" s="245" t="s">
        <v>83</v>
      </c>
      <c r="C18" s="245"/>
      <c r="D18" s="40">
        <f>'Planilha Não Desonerada'!I45</f>
        <v>0</v>
      </c>
      <c r="E18" s="32" t="e">
        <f>D18/$D$27</f>
        <v>#DIV/0!</v>
      </c>
      <c r="F18" s="105"/>
      <c r="G18" s="31">
        <f t="shared" si="0"/>
        <v>0</v>
      </c>
      <c r="H18" s="105"/>
      <c r="I18" s="31">
        <f t="shared" si="1"/>
        <v>0</v>
      </c>
      <c r="J18" s="105"/>
      <c r="K18" s="31">
        <f t="shared" si="2"/>
        <v>0</v>
      </c>
      <c r="L18" s="105"/>
      <c r="M18" s="31">
        <f t="shared" si="5"/>
        <v>0</v>
      </c>
      <c r="N18" s="133">
        <f t="shared" ref="N18:N25" si="7">SUM(F18+H18+J18+L18)</f>
        <v>0</v>
      </c>
      <c r="O18" s="135" t="str">
        <f t="shared" si="4"/>
        <v>Conferir porcentagens estipuladas</v>
      </c>
    </row>
    <row r="19" spans="1:15" ht="20.25" customHeight="1">
      <c r="A19" s="115" t="s">
        <v>39</v>
      </c>
      <c r="B19" s="245" t="s">
        <v>125</v>
      </c>
      <c r="C19" s="245"/>
      <c r="D19" s="40">
        <f>'Planilha Não Desonerada'!I47</f>
        <v>0</v>
      </c>
      <c r="E19" s="32" t="e">
        <f t="shared" ref="E19:E25" si="8">D19/$D$27</f>
        <v>#DIV/0!</v>
      </c>
      <c r="F19" s="105"/>
      <c r="G19" s="31">
        <f t="shared" si="0"/>
        <v>0</v>
      </c>
      <c r="H19" s="105"/>
      <c r="I19" s="31">
        <f t="shared" si="1"/>
        <v>0</v>
      </c>
      <c r="J19" s="105"/>
      <c r="K19" s="31">
        <f t="shared" si="2"/>
        <v>0</v>
      </c>
      <c r="L19" s="105"/>
      <c r="M19" s="31">
        <f t="shared" si="5"/>
        <v>0</v>
      </c>
      <c r="N19" s="133">
        <f t="shared" si="7"/>
        <v>0</v>
      </c>
      <c r="O19" s="135" t="str">
        <f t="shared" si="4"/>
        <v>Conferir porcentagens estipuladas</v>
      </c>
    </row>
    <row r="20" spans="1:15" ht="20.25" customHeight="1">
      <c r="A20" s="115" t="s">
        <v>57</v>
      </c>
      <c r="B20" s="245" t="s">
        <v>54</v>
      </c>
      <c r="C20" s="245"/>
      <c r="D20" s="40">
        <f>'Planilha Não Desonerada'!I53</f>
        <v>0</v>
      </c>
      <c r="E20" s="32" t="e">
        <f t="shared" si="8"/>
        <v>#DIV/0!</v>
      </c>
      <c r="F20" s="105"/>
      <c r="G20" s="31">
        <f t="shared" si="0"/>
        <v>0</v>
      </c>
      <c r="H20" s="105"/>
      <c r="I20" s="31">
        <f t="shared" si="1"/>
        <v>0</v>
      </c>
      <c r="J20" s="105"/>
      <c r="K20" s="31">
        <f t="shared" si="2"/>
        <v>0</v>
      </c>
      <c r="L20" s="105"/>
      <c r="M20" s="31">
        <f t="shared" si="5"/>
        <v>0</v>
      </c>
      <c r="N20" s="133">
        <f t="shared" si="7"/>
        <v>0</v>
      </c>
      <c r="O20" s="135" t="str">
        <f t="shared" si="4"/>
        <v>Conferir porcentagens estipuladas</v>
      </c>
    </row>
    <row r="21" spans="1:15" ht="20.25" customHeight="1">
      <c r="A21" s="115" t="s">
        <v>60</v>
      </c>
      <c r="B21" s="245" t="s">
        <v>55</v>
      </c>
      <c r="C21" s="245"/>
      <c r="D21" s="40">
        <f>'Planilha Não Desonerada'!I59</f>
        <v>0</v>
      </c>
      <c r="E21" s="32" t="e">
        <f t="shared" si="8"/>
        <v>#DIV/0!</v>
      </c>
      <c r="F21" s="105"/>
      <c r="G21" s="31">
        <f t="shared" si="0"/>
        <v>0</v>
      </c>
      <c r="H21" s="105"/>
      <c r="I21" s="31">
        <f t="shared" si="1"/>
        <v>0</v>
      </c>
      <c r="J21" s="105"/>
      <c r="K21" s="31">
        <f t="shared" si="2"/>
        <v>0</v>
      </c>
      <c r="L21" s="105"/>
      <c r="M21" s="31">
        <f t="shared" si="5"/>
        <v>0</v>
      </c>
      <c r="N21" s="133">
        <f t="shared" si="7"/>
        <v>0</v>
      </c>
      <c r="O21" s="135" t="str">
        <f t="shared" si="4"/>
        <v>Conferir porcentagens estipuladas</v>
      </c>
    </row>
    <row r="22" spans="1:15" ht="20.25" customHeight="1">
      <c r="A22" s="115" t="s">
        <v>62</v>
      </c>
      <c r="B22" s="245" t="s">
        <v>56</v>
      </c>
      <c r="C22" s="245"/>
      <c r="D22" s="40">
        <f>'Planilha Não Desonerada'!I65</f>
        <v>0</v>
      </c>
      <c r="E22" s="32" t="e">
        <f t="shared" si="8"/>
        <v>#DIV/0!</v>
      </c>
      <c r="F22" s="105"/>
      <c r="G22" s="31">
        <f t="shared" si="0"/>
        <v>0</v>
      </c>
      <c r="H22" s="105"/>
      <c r="I22" s="31">
        <f t="shared" si="1"/>
        <v>0</v>
      </c>
      <c r="J22" s="105"/>
      <c r="K22" s="31">
        <f t="shared" si="2"/>
        <v>0</v>
      </c>
      <c r="L22" s="105"/>
      <c r="M22" s="31">
        <f t="shared" si="5"/>
        <v>0</v>
      </c>
      <c r="N22" s="133">
        <f t="shared" si="7"/>
        <v>0</v>
      </c>
      <c r="O22" s="135" t="str">
        <f t="shared" si="4"/>
        <v>Conferir porcentagens estipuladas</v>
      </c>
    </row>
    <row r="23" spans="1:15" ht="20.25" customHeight="1">
      <c r="A23" s="115" t="s">
        <v>63</v>
      </c>
      <c r="B23" s="245" t="s">
        <v>131</v>
      </c>
      <c r="C23" s="245"/>
      <c r="D23" s="40">
        <f>'Planilha Não Desonerada'!I71</f>
        <v>0</v>
      </c>
      <c r="E23" s="32" t="e">
        <f t="shared" si="8"/>
        <v>#DIV/0!</v>
      </c>
      <c r="F23" s="105"/>
      <c r="G23" s="31">
        <f t="shared" si="0"/>
        <v>0</v>
      </c>
      <c r="H23" s="105"/>
      <c r="I23" s="31">
        <f t="shared" si="1"/>
        <v>0</v>
      </c>
      <c r="J23" s="105"/>
      <c r="K23" s="31">
        <f t="shared" si="2"/>
        <v>0</v>
      </c>
      <c r="L23" s="105"/>
      <c r="M23" s="31">
        <f t="shared" si="5"/>
        <v>0</v>
      </c>
      <c r="N23" s="133">
        <f t="shared" si="7"/>
        <v>0</v>
      </c>
      <c r="O23" s="135" t="str">
        <f t="shared" si="4"/>
        <v>Conferir porcentagens estipuladas</v>
      </c>
    </row>
    <row r="24" spans="1:15" ht="20.25" customHeight="1">
      <c r="A24" s="115" t="s">
        <v>64</v>
      </c>
      <c r="B24" s="245" t="s">
        <v>137</v>
      </c>
      <c r="C24" s="245"/>
      <c r="D24" s="40">
        <f>'Planilha Não Desonerada'!I77</f>
        <v>0</v>
      </c>
      <c r="E24" s="32" t="e">
        <f t="shared" si="8"/>
        <v>#DIV/0!</v>
      </c>
      <c r="F24" s="105"/>
      <c r="G24" s="31">
        <f t="shared" si="0"/>
        <v>0</v>
      </c>
      <c r="H24" s="105"/>
      <c r="I24" s="31">
        <f t="shared" si="1"/>
        <v>0</v>
      </c>
      <c r="J24" s="105"/>
      <c r="K24" s="31">
        <f t="shared" si="2"/>
        <v>0</v>
      </c>
      <c r="L24" s="105"/>
      <c r="M24" s="31">
        <f t="shared" si="5"/>
        <v>0</v>
      </c>
      <c r="N24" s="133">
        <f t="shared" si="7"/>
        <v>0</v>
      </c>
      <c r="O24" s="135" t="str">
        <f t="shared" si="4"/>
        <v>Conferir porcentagens estipuladas</v>
      </c>
    </row>
    <row r="25" spans="1:15" ht="20.25" customHeight="1">
      <c r="A25" s="115" t="s">
        <v>65</v>
      </c>
      <c r="B25" s="245" t="s">
        <v>148</v>
      </c>
      <c r="C25" s="245"/>
      <c r="D25" s="40">
        <f>'Planilha Não Desonerada'!I83</f>
        <v>0</v>
      </c>
      <c r="E25" s="32" t="e">
        <f t="shared" si="8"/>
        <v>#DIV/0!</v>
      </c>
      <c r="F25" s="105"/>
      <c r="G25" s="31">
        <f t="shared" si="0"/>
        <v>0</v>
      </c>
      <c r="H25" s="105"/>
      <c r="I25" s="31">
        <f t="shared" si="1"/>
        <v>0</v>
      </c>
      <c r="J25" s="105"/>
      <c r="K25" s="31">
        <f t="shared" si="2"/>
        <v>0</v>
      </c>
      <c r="L25" s="105"/>
      <c r="M25" s="31">
        <f t="shared" si="5"/>
        <v>0</v>
      </c>
      <c r="N25" s="133">
        <f t="shared" si="7"/>
        <v>0</v>
      </c>
      <c r="O25" s="135" t="str">
        <f t="shared" si="4"/>
        <v>Conferir porcentagens estipuladas</v>
      </c>
    </row>
    <row r="26" spans="1:15" ht="15" customHeight="1">
      <c r="A26" s="257" t="s">
        <v>33</v>
      </c>
      <c r="B26" s="258"/>
      <c r="C26" s="258"/>
      <c r="D26" s="116"/>
      <c r="E26" s="9" t="e">
        <f>SUM(E10:E25)</f>
        <v>#DIV/0!</v>
      </c>
      <c r="F26" s="117" t="e">
        <f t="shared" ref="F26:M26" si="9">F27/$D$27</f>
        <v>#DIV/0!</v>
      </c>
      <c r="G26" s="117" t="e">
        <f t="shared" si="9"/>
        <v>#DIV/0!</v>
      </c>
      <c r="H26" s="117" t="e">
        <f t="shared" si="9"/>
        <v>#DIV/0!</v>
      </c>
      <c r="I26" s="117" t="e">
        <f t="shared" si="9"/>
        <v>#DIV/0!</v>
      </c>
      <c r="J26" s="117" t="e">
        <f t="shared" si="9"/>
        <v>#DIV/0!</v>
      </c>
      <c r="K26" s="117" t="e">
        <f t="shared" si="9"/>
        <v>#DIV/0!</v>
      </c>
      <c r="L26" s="117" t="e">
        <f t="shared" si="9"/>
        <v>#DIV/0!</v>
      </c>
      <c r="M26" s="117" t="e">
        <f t="shared" si="9"/>
        <v>#DIV/0!</v>
      </c>
      <c r="N26" s="133"/>
      <c r="O26" s="135"/>
    </row>
    <row r="27" spans="1:15" ht="15.75" customHeight="1">
      <c r="A27" s="257" t="s">
        <v>34</v>
      </c>
      <c r="B27" s="258"/>
      <c r="C27" s="258"/>
      <c r="D27" s="10">
        <f>SUM(D10:D25)</f>
        <v>0</v>
      </c>
      <c r="E27" s="116"/>
      <c r="F27" s="118">
        <f>F10*$D10+F11*$D11+F12*$D12+F13*$D13+F14*$D14+F15*$D15+F16*$D16+F18*$D18+$D19*F19+$D20*F20+$D21*F21+$D22*F22+$D23*F23+$D24*F24+$D25*F25</f>
        <v>0</v>
      </c>
      <c r="G27" s="119">
        <f>F27</f>
        <v>0</v>
      </c>
      <c r="H27" s="118">
        <f>H10*$D10+H11*$D11+H12*$D12+H13*$D13+H14*$D14+H15*$D15+H16*$D16+H18*$D18+$D19*H19+$D20*H20+$D21*H21+$D22*H22+$D23*H23+$D24*H24+$D25*H25</f>
        <v>0</v>
      </c>
      <c r="I27" s="119">
        <f>H27+G27</f>
        <v>0</v>
      </c>
      <c r="J27" s="118">
        <f>J10*$D10+J11*$D11+J12*$D12+J13*$D13+J14*$D14+J15*$D15+J16*$D16+J18*$D18+$D19*J19+$D20*J20+$D21*J21+$D22*J22+$D23*J23+$D24*J24+$D25*J25</f>
        <v>0</v>
      </c>
      <c r="K27" s="119">
        <f>J27+I27</f>
        <v>0</v>
      </c>
      <c r="L27" s="118">
        <f>L10*$D10+L11*$D11+L12*$D12+L13*$D13+L14*$D14+L15*$D15+L16*$D16+L18*$D18+$D19*L19+$D20*L20+$D21*L21+$D22*L22+$D23*L23+$D24*L24+$D25*L25</f>
        <v>0</v>
      </c>
      <c r="M27" s="119">
        <f>L27+K27</f>
        <v>0</v>
      </c>
      <c r="N27" s="133"/>
      <c r="O27" s="135"/>
    </row>
    <row r="28" spans="1:15">
      <c r="A28" s="120"/>
      <c r="B28" s="121"/>
      <c r="C28" s="121"/>
      <c r="D28" s="121"/>
      <c r="E28" s="121"/>
      <c r="F28" s="121"/>
      <c r="G28" s="121"/>
      <c r="H28" s="121"/>
      <c r="I28" s="121"/>
      <c r="J28" s="121"/>
      <c r="K28" s="121"/>
      <c r="L28" s="121"/>
      <c r="M28" s="121"/>
      <c r="N28" s="133"/>
      <c r="O28" s="135"/>
    </row>
    <row r="29" spans="1:15">
      <c r="A29" s="161"/>
      <c r="B29" s="162"/>
      <c r="C29" s="162"/>
      <c r="D29" s="163"/>
      <c r="E29" s="164"/>
      <c r="F29" s="165"/>
      <c r="G29" s="165"/>
      <c r="H29" s="165"/>
      <c r="I29" s="165"/>
      <c r="J29" s="165"/>
      <c r="K29" s="165"/>
      <c r="L29" s="166"/>
      <c r="M29" s="166"/>
      <c r="N29" s="167"/>
      <c r="O29" s="168"/>
    </row>
    <row r="30" spans="1:15">
      <c r="A30" s="253" t="s">
        <v>44</v>
      </c>
      <c r="B30" s="254"/>
      <c r="C30" s="254"/>
      <c r="D30" s="200">
        <f ca="1">TODAY()</f>
        <v>44658</v>
      </c>
      <c r="E30" s="164"/>
      <c r="F30" s="165"/>
      <c r="G30" s="165"/>
      <c r="H30" s="165"/>
      <c r="I30" s="165"/>
      <c r="J30" s="165"/>
      <c r="K30" s="165"/>
      <c r="L30" s="165"/>
      <c r="M30" s="165"/>
      <c r="N30" s="167"/>
      <c r="O30" s="168"/>
    </row>
    <row r="31" spans="1:15">
      <c r="A31" s="169"/>
      <c r="B31" s="162"/>
      <c r="C31" s="162"/>
      <c r="D31" s="163"/>
      <c r="E31" s="164"/>
      <c r="F31" s="165"/>
      <c r="G31" s="165"/>
      <c r="H31" s="165"/>
      <c r="I31" s="165"/>
      <c r="J31" s="165"/>
      <c r="K31" s="165"/>
      <c r="L31" s="165"/>
      <c r="M31" s="165"/>
      <c r="N31" s="167"/>
      <c r="O31" s="168"/>
    </row>
    <row r="32" spans="1:15">
      <c r="A32" s="170"/>
      <c r="B32" s="171"/>
      <c r="C32" s="171"/>
      <c r="D32" s="172"/>
      <c r="E32" s="255"/>
      <c r="F32" s="255"/>
      <c r="G32" s="255"/>
      <c r="H32" s="255"/>
      <c r="I32" s="172"/>
      <c r="J32" s="172"/>
      <c r="K32" s="255"/>
      <c r="L32" s="255"/>
      <c r="M32" s="255"/>
      <c r="N32" s="167"/>
      <c r="O32" s="168"/>
    </row>
    <row r="33" spans="1:15" ht="39" customHeight="1">
      <c r="A33" s="170"/>
      <c r="B33" s="173"/>
      <c r="C33" s="171"/>
      <c r="D33" s="172"/>
      <c r="E33" s="166"/>
      <c r="F33" s="166"/>
      <c r="G33" s="166"/>
      <c r="H33" s="166"/>
      <c r="I33" s="166"/>
      <c r="J33" s="174"/>
      <c r="K33" s="260"/>
      <c r="L33" s="260"/>
      <c r="M33" s="260"/>
      <c r="N33" s="167"/>
      <c r="O33" s="168"/>
    </row>
    <row r="34" spans="1:15">
      <c r="A34" s="170"/>
      <c r="B34" s="171"/>
      <c r="C34" s="171"/>
      <c r="D34" s="171"/>
      <c r="E34" s="166"/>
      <c r="F34" s="166"/>
      <c r="G34" s="166"/>
      <c r="H34" s="166"/>
      <c r="I34" s="166"/>
      <c r="J34" s="174"/>
      <c r="K34" s="259"/>
      <c r="L34" s="259"/>
      <c r="M34" s="259"/>
      <c r="N34" s="167"/>
      <c r="O34" s="168"/>
    </row>
    <row r="35" spans="1:15">
      <c r="A35" s="170"/>
      <c r="B35" s="171"/>
      <c r="C35" s="171"/>
      <c r="D35" s="256" t="s">
        <v>159</v>
      </c>
      <c r="E35" s="256"/>
      <c r="F35" s="256"/>
      <c r="G35" s="256"/>
      <c r="H35" s="175"/>
      <c r="I35" s="236" t="s">
        <v>160</v>
      </c>
      <c r="J35" s="237"/>
      <c r="K35" s="237"/>
      <c r="L35" s="237"/>
      <c r="M35" s="175"/>
      <c r="N35" s="167"/>
      <c r="O35" s="168"/>
    </row>
    <row r="36" spans="1:15">
      <c r="A36" s="170"/>
      <c r="B36" s="171"/>
      <c r="C36" s="171"/>
      <c r="D36" s="244" t="s">
        <v>161</v>
      </c>
      <c r="E36" s="244"/>
      <c r="F36" s="244"/>
      <c r="G36" s="244"/>
      <c r="H36" s="174"/>
      <c r="I36" s="238" t="s">
        <v>162</v>
      </c>
      <c r="J36" s="239"/>
      <c r="K36" s="239"/>
      <c r="L36" s="239"/>
      <c r="M36" s="174"/>
      <c r="N36" s="167"/>
      <c r="O36" s="168"/>
    </row>
    <row r="37" spans="1:15">
      <c r="A37" s="176"/>
      <c r="B37" s="177"/>
      <c r="C37" s="177"/>
      <c r="D37" s="244" t="s">
        <v>163</v>
      </c>
      <c r="E37" s="244"/>
      <c r="F37" s="244"/>
      <c r="G37" s="244"/>
      <c r="H37" s="179"/>
      <c r="I37" s="179"/>
      <c r="J37" s="179"/>
      <c r="K37" s="179"/>
      <c r="L37" s="166"/>
      <c r="M37" s="166"/>
      <c r="N37" s="167"/>
      <c r="O37" s="168"/>
    </row>
    <row r="38" spans="1:15">
      <c r="A38" s="176"/>
      <c r="B38" s="177"/>
      <c r="C38" s="177"/>
      <c r="D38" s="180"/>
      <c r="E38" s="178"/>
      <c r="F38" s="179"/>
      <c r="G38" s="179"/>
      <c r="H38" s="179"/>
      <c r="I38" s="179"/>
      <c r="J38" s="179"/>
      <c r="K38" s="179"/>
      <c r="L38" s="166"/>
      <c r="M38" s="166"/>
      <c r="N38" s="167"/>
      <c r="O38" s="168"/>
    </row>
    <row r="39" spans="1:15">
      <c r="A39" s="181"/>
      <c r="B39" s="166"/>
      <c r="C39" s="166"/>
      <c r="D39" s="166"/>
      <c r="E39" s="166"/>
      <c r="F39" s="166"/>
      <c r="G39" s="166"/>
      <c r="H39" s="166"/>
      <c r="I39" s="166"/>
      <c r="J39" s="166"/>
      <c r="K39" s="166"/>
      <c r="L39" s="166"/>
      <c r="M39" s="166"/>
      <c r="N39" s="167"/>
      <c r="O39" s="168"/>
    </row>
    <row r="40" spans="1:15">
      <c r="A40" s="182"/>
      <c r="B40" s="183"/>
      <c r="C40" s="183"/>
      <c r="D40" s="183"/>
      <c r="E40" s="183"/>
      <c r="F40" s="183"/>
      <c r="G40" s="183"/>
      <c r="H40" s="183"/>
      <c r="I40" s="183"/>
      <c r="J40" s="183"/>
      <c r="K40" s="183"/>
      <c r="L40" s="183"/>
      <c r="M40" s="183"/>
      <c r="N40" s="167"/>
      <c r="O40" s="168"/>
    </row>
  </sheetData>
  <sheetProtection algorithmName="SHA-512" hashValue="8adp48E7CvKvZQ9ESOTY2anBH6W1N7toRqVbMFHk9LlxHWnauG4jb4vCSzDYT+a/+EK4Vr5oosWDR1ZPxiozqw==" saltValue="mh6QBs3x0CegDBD3BCQU9g==" spinCount="100000" sheet="1" selectLockedCells="1"/>
  <mergeCells count="42">
    <mergeCell ref="K34:M34"/>
    <mergeCell ref="K32:M32"/>
    <mergeCell ref="K33:M33"/>
    <mergeCell ref="A7:A9"/>
    <mergeCell ref="F8:G8"/>
    <mergeCell ref="B15:C15"/>
    <mergeCell ref="B14:C14"/>
    <mergeCell ref="F7:M7"/>
    <mergeCell ref="I35:L35"/>
    <mergeCell ref="I36:L36"/>
    <mergeCell ref="A30:C30"/>
    <mergeCell ref="E32:H32"/>
    <mergeCell ref="H8:I8"/>
    <mergeCell ref="B7:C9"/>
    <mergeCell ref="B16:C16"/>
    <mergeCell ref="B13:C13"/>
    <mergeCell ref="B12:C12"/>
    <mergeCell ref="B11:C11"/>
    <mergeCell ref="D35:G35"/>
    <mergeCell ref="A26:C26"/>
    <mergeCell ref="A27:C27"/>
    <mergeCell ref="B24:C24"/>
    <mergeCell ref="B25:C25"/>
    <mergeCell ref="B23:C23"/>
    <mergeCell ref="A1:M1"/>
    <mergeCell ref="D7:D9"/>
    <mergeCell ref="E7:E9"/>
    <mergeCell ref="B5:F5"/>
    <mergeCell ref="H5:M5"/>
    <mergeCell ref="A3:B3"/>
    <mergeCell ref="J8:K8"/>
    <mergeCell ref="L8:M8"/>
    <mergeCell ref="K3:M3"/>
    <mergeCell ref="A4:J4"/>
    <mergeCell ref="K4:M4"/>
    <mergeCell ref="D37:G37"/>
    <mergeCell ref="B18:C18"/>
    <mergeCell ref="B19:C19"/>
    <mergeCell ref="B20:C20"/>
    <mergeCell ref="B21:C21"/>
    <mergeCell ref="B22:C22"/>
    <mergeCell ref="D36:G36"/>
  </mergeCells>
  <phoneticPr fontId="36" type="noConversion"/>
  <printOptions horizontalCentered="1" verticalCentered="1"/>
  <pageMargins left="0.51181102362204722" right="0.51181102362204722" top="0.78740157480314965" bottom="0.78740157480314965" header="0.31496062992125984" footer="0.31496062992125984"/>
  <pageSetup paperSize="9" scale="59" orientation="landscape" r:id="rId1"/>
  <colBreaks count="1" manualBreakCount="1">
    <brk id="13"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2</vt:i4>
      </vt:variant>
    </vt:vector>
  </HeadingPairs>
  <TitlesOfParts>
    <vt:vector size="4" baseType="lpstr">
      <vt:lpstr>Planilha Não Desonerada</vt:lpstr>
      <vt:lpstr>Cronograma</vt:lpstr>
      <vt:lpstr>Cronograma!Area_de_impressao</vt:lpstr>
      <vt:lpstr>'Planilha Não Desonerada'!Area_de_impressao</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Lucas</cp:lastModifiedBy>
  <cp:lastPrinted>2022-04-01T17:11:37Z</cp:lastPrinted>
  <dcterms:created xsi:type="dcterms:W3CDTF">2016-11-21T16:28:11Z</dcterms:created>
  <dcterms:modified xsi:type="dcterms:W3CDTF">2022-04-07T18:48:23Z</dcterms:modified>
</cp:coreProperties>
</file>